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<sst xmlns="http://schemas.openxmlformats.org/spreadsheetml/2006/main" count="91" uniqueCount="88">
  <si>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</si>
  <si>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</si>
  <si>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</si>
  <si>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</si>
  <si>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</si>
  <si>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</si>
  <si>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</si>
  <si>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</si>
  <si>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</si>
  <si>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</si>
  <si>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</si>
  <si>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</si>
  <si>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</si>
  <si>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</si>
  <si>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</si>
  <si>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</si>
  <si>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</si>
  <si>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</si>
  <si>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</si>
  <si>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</si>
  <si>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</si>
  <si>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</si>
  <si>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</si>
  <si>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</si>
  <si>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</si>
  <si>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</si>
  <si>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</si>
  <si>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</si>
  <si>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</si>
  <si>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</si>
  <si>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</si>
  <si>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</si>
  <si>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</si>
  <si>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</si>
  <si>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</si>
  <si>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</si>
  <si>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</si>
  <si>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</si>
  <si>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</si>
  <si>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</si>
  <si>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</si>
  <si>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</si>
  <si>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</si>
  <si>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</si>
  <si>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</si>
  <si>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</si>
  <si>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</si>
  <si>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</si>
  <si>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</si>
  <si>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</si>
  <si>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</si>
  <si>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</si>
  <si>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</si>
  <si>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</si>
  <si>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</si>
  <si>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</si>
  <si>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</si>
  <si>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</si>
  <si>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</si>
  <si>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</si>
  <si>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</si>
  <si>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</si>
  <si>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</si>
  <si>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</si>
  <si>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</si>
  <si>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</si>
  <si>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</si>
  <si>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</si>
  <si>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</si>
  <si>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</si>
  <si>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</si>
  <si>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</si>
  <si>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</si>
  <si>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</si>
  <si>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</si>
  <si>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</si>
  <si>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</si>
  <si>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</si>
  <si>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</si>
  <si>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</si>
  <si>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</si>
  <si>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</si>
  <si>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</si>
  <si>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18/04/24 - VENCIMENTO 25/04/24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</si>
  <si>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</si>
  <si>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</si>
  <si>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(1)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</si>
  <si>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>(1)</t>
    </r>
    <r>
      <rPr>
        <sz val="12"/>
        <color indexed="8"/>
        <rFont val="Calibri"/>
        <family val="2"/>
      </rPr>
      <t xml:space="preserve"> Revisão de passageiros transportados, fator de transição, ar condicionado e veículos elétricos. Total de 1.974.278 passageiros revisão.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</si>
</sst>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399262</v>
      </c>
      <c r="C7" s="9">
        <f t="shared" si="0"/>
        <v>261436</v>
      </c>
      <c r="D7" s="9">
        <f t="shared" si="0"/>
        <v>240170</v>
      </c>
      <c r="E7" s="9">
        <f t="shared" si="0"/>
        <v>69855</v>
      </c>
      <c r="F7" s="9">
        <f t="shared" si="0"/>
        <v>234464</v>
      </c>
      <c r="G7" s="9">
        <f t="shared" si="0"/>
        <v>390447</v>
      </c>
      <c r="H7" s="9">
        <f t="shared" si="0"/>
        <v>48482</v>
      </c>
      <c r="I7" s="9">
        <f t="shared" si="0"/>
        <v>252300</v>
      </c>
      <c r="J7" s="9">
        <f t="shared" si="0"/>
        <v>213651</v>
      </c>
      <c r="K7" s="9">
        <f t="shared" si="0"/>
        <v>315860</v>
      </c>
      <c r="L7" s="9">
        <f t="shared" si="0"/>
        <v>248263</v>
      </c>
      <c r="M7" s="9">
        <f t="shared" si="0"/>
        <v>139381</v>
      </c>
      <c r="N7" s="9">
        <f t="shared" si="0"/>
        <v>82610</v>
      </c>
      <c r="O7" s="9">
        <f t="shared" si="0"/>
        <v>2896181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8518</v>
      </c>
      <c r="C8" s="11">
        <f t="shared" si="1"/>
        <v>8290</v>
      </c>
      <c r="D8" s="11">
        <f t="shared" si="1"/>
        <v>4632</v>
      </c>
      <c r="E8" s="11">
        <f t="shared" si="1"/>
        <v>1604</v>
      </c>
      <c r="F8" s="11">
        <f t="shared" si="1"/>
        <v>5483</v>
      </c>
      <c r="G8" s="11">
        <f t="shared" si="1"/>
        <v>11114</v>
      </c>
      <c r="H8" s="11">
        <f t="shared" si="1"/>
        <v>1660</v>
      </c>
      <c r="I8" s="11">
        <f t="shared" si="1"/>
        <v>10521</v>
      </c>
      <c r="J8" s="11">
        <f t="shared" si="1"/>
        <v>6571</v>
      </c>
      <c r="K8" s="11">
        <f t="shared" si="1"/>
        <v>3544</v>
      </c>
      <c r="L8" s="11">
        <f t="shared" si="1"/>
        <v>2707</v>
      </c>
      <c r="M8" s="11">
        <f t="shared" si="1"/>
        <v>5069</v>
      </c>
      <c r="N8" s="11">
        <f t="shared" si="1"/>
        <v>2999</v>
      </c>
      <c r="O8" s="11">
        <f t="shared" si="1"/>
        <v>72712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8518</v>
      </c>
      <c r="C9" s="11">
        <v>8290</v>
      </c>
      <c r="D9" s="11">
        <v>4632</v>
      </c>
      <c r="E9" s="11">
        <v>1604</v>
      </c>
      <c r="F9" s="11">
        <v>5483</v>
      </c>
      <c r="G9" s="11">
        <v>11114</v>
      </c>
      <c r="H9" s="11">
        <v>1660</v>
      </c>
      <c r="I9" s="11">
        <v>10521</v>
      </c>
      <c r="J9" s="11">
        <v>6571</v>
      </c>
      <c r="K9" s="11">
        <v>3544</v>
      </c>
      <c r="L9" s="11">
        <v>2705</v>
      </c>
      <c r="M9" s="11">
        <v>5069</v>
      </c>
      <c r="N9" s="11">
        <v>2992</v>
      </c>
      <c r="O9" s="11">
        <f>SUM(B9:N9)</f>
        <v>72703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7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390744</v>
      </c>
      <c r="C11" s="13">
        <v>253146</v>
      </c>
      <c r="D11" s="13">
        <v>235538</v>
      </c>
      <c r="E11" s="13">
        <v>68251</v>
      </c>
      <c r="F11" s="13">
        <v>228981</v>
      </c>
      <c r="G11" s="13">
        <v>379333</v>
      </c>
      <c r="H11" s="13">
        <v>46822</v>
      </c>
      <c r="I11" s="13">
        <v>241779</v>
      </c>
      <c r="J11" s="13">
        <v>207080</v>
      </c>
      <c r="K11" s="13">
        <v>312316</v>
      </c>
      <c r="L11" s="13">
        <v>245556</v>
      </c>
      <c r="M11" s="13">
        <v>134312</v>
      </c>
      <c r="N11" s="13">
        <v>79611</v>
      </c>
      <c r="O11" s="11">
        <f>SUM(B11:N11)</f>
        <v>2823469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26931</v>
      </c>
      <c r="C12" s="13">
        <v>21897</v>
      </c>
      <c r="D12" s="13">
        <v>16918</v>
      </c>
      <c r="E12" s="13">
        <v>7209</v>
      </c>
      <c r="F12" s="13">
        <v>19372</v>
      </c>
      <c r="G12" s="13">
        <v>34428</v>
      </c>
      <c r="H12" s="13">
        <v>4643</v>
      </c>
      <c r="I12" s="13">
        <v>21897</v>
      </c>
      <c r="J12" s="13">
        <v>17109</v>
      </c>
      <c r="K12" s="13">
        <v>19620</v>
      </c>
      <c r="L12" s="13">
        <v>15743</v>
      </c>
      <c r="M12" s="13">
        <v>6784</v>
      </c>
      <c r="N12" s="13">
        <v>3436</v>
      </c>
      <c r="O12" s="11">
        <f>SUM(B12:N12)</f>
        <v>215987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363813</v>
      </c>
      <c r="C13" s="15">
        <f t="shared" si="2"/>
        <v>231249</v>
      </c>
      <c r="D13" s="15">
        <f t="shared" si="2"/>
        <v>218620</v>
      </c>
      <c r="E13" s="15">
        <f t="shared" si="2"/>
        <v>61042</v>
      </c>
      <c r="F13" s="15">
        <f t="shared" si="2"/>
        <v>209609</v>
      </c>
      <c r="G13" s="15">
        <f t="shared" si="2"/>
        <v>344905</v>
      </c>
      <c r="H13" s="15">
        <f t="shared" si="2"/>
        <v>42179</v>
      </c>
      <c r="I13" s="15">
        <f t="shared" si="2"/>
        <v>219882</v>
      </c>
      <c r="J13" s="15">
        <f t="shared" si="2"/>
        <v>189971</v>
      </c>
      <c r="K13" s="15">
        <f t="shared" si="2"/>
        <v>292696</v>
      </c>
      <c r="L13" s="15">
        <f t="shared" si="2"/>
        <v>229813</v>
      </c>
      <c r="M13" s="15">
        <f t="shared" si="2"/>
        <v>127528</v>
      </c>
      <c r="N13" s="15">
        <f t="shared" si="2"/>
        <v>76175</v>
      </c>
      <c r="O13" s="11">
        <f>SUM(B13:N13)</f>
        <v>2607482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1.173306364830422</v>
      </c>
      <c r="C18" s="19">
        <v>1.270598881571366</v>
      </c>
      <c r="D18" s="19">
        <v>1.420785435463067</v>
      </c>
      <c r="E18" s="19">
        <v>0.85647706121059</v>
      </c>
      <c r="F18" s="19">
        <v>1.3485866034482</v>
      </c>
      <c r="G18" s="19">
        <v>1.358485750951756</v>
      </c>
      <c r="H18" s="19">
        <v>1.530989628206954</v>
      </c>
      <c r="I18" s="19">
        <v>1.332822582003008</v>
      </c>
      <c r="J18" s="19">
        <v>1.357972537271749</v>
      </c>
      <c r="K18" s="19">
        <v>1.182954479920031</v>
      </c>
      <c r="L18" s="19">
        <v>1.259479990022575</v>
      </c>
      <c r="M18" s="19">
        <v>1.141468481326286</v>
      </c>
      <c r="N18" s="19">
        <v>1.099726251180593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1514274.34</v>
      </c>
      <c r="C20" s="24">
        <f aca="true" t="shared" si="3" ref="C20:O20">SUM(C21:C32)</f>
        <v>1085792.2</v>
      </c>
      <c r="D20" s="24">
        <f t="shared" si="3"/>
        <v>966567.41</v>
      </c>
      <c r="E20" s="24">
        <f t="shared" si="3"/>
        <v>297469.11</v>
      </c>
      <c r="F20" s="24">
        <f t="shared" si="3"/>
        <v>1050700</v>
      </c>
      <c r="G20" s="24">
        <f t="shared" si="3"/>
        <v>1464213.22</v>
      </c>
      <c r="H20" s="24">
        <f t="shared" si="3"/>
        <v>288288.82000000007</v>
      </c>
      <c r="I20" s="24">
        <f t="shared" si="3"/>
        <v>1120865.54</v>
      </c>
      <c r="J20" s="24">
        <f t="shared" si="3"/>
        <v>950936.06</v>
      </c>
      <c r="K20" s="24">
        <f t="shared" si="3"/>
        <v>1262885.2600000002</v>
      </c>
      <c r="L20" s="24">
        <f t="shared" si="3"/>
        <v>1149988.5400000003</v>
      </c>
      <c r="M20" s="24">
        <f t="shared" si="3"/>
        <v>658910.2200000002</v>
      </c>
      <c r="N20" s="24">
        <f t="shared" si="3"/>
        <v>338820.75000000006</v>
      </c>
      <c r="O20" s="24">
        <f t="shared" si="3"/>
        <v>12149711.469999999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1178621.42</v>
      </c>
      <c r="C21" s="28">
        <f aca="true" t="shared" si="4" ref="C21:N21">ROUND((C15+C16)*C7,2)</f>
        <v>797275.23</v>
      </c>
      <c r="D21" s="28">
        <f t="shared" si="4"/>
        <v>642334.67</v>
      </c>
      <c r="E21" s="28">
        <f t="shared" si="4"/>
        <v>319167.5</v>
      </c>
      <c r="F21" s="28">
        <f t="shared" si="4"/>
        <v>726814.95</v>
      </c>
      <c r="G21" s="28">
        <f t="shared" si="4"/>
        <v>995874.12</v>
      </c>
      <c r="H21" s="28">
        <f t="shared" si="4"/>
        <v>166031.46</v>
      </c>
      <c r="I21" s="28">
        <f t="shared" si="4"/>
        <v>763989.63</v>
      </c>
      <c r="J21" s="28">
        <f t="shared" si="4"/>
        <v>650716.85</v>
      </c>
      <c r="K21" s="28">
        <f t="shared" si="4"/>
        <v>909329.35</v>
      </c>
      <c r="L21" s="28">
        <f t="shared" si="4"/>
        <v>813806.11</v>
      </c>
      <c r="M21" s="28">
        <f t="shared" si="4"/>
        <v>527208.63</v>
      </c>
      <c r="N21" s="28">
        <f t="shared" si="4"/>
        <v>282253.59</v>
      </c>
      <c r="O21" s="28">
        <f aca="true" t="shared" si="5" ref="O21:O29">SUM(B21:N21)</f>
        <v>8773423.51</v>
      </c>
    </row>
    <row r="22" spans="1:23" ht="18.75" customHeight="1">
      <c r="A22" s="26" t="s">
        <v>33</v>
      </c>
      <c r="B22" s="28">
        <f>IF(B18&lt;&gt;0,ROUND((B18-1)*B21,2),0)</f>
        <v>204262.59</v>
      </c>
      <c r="C22" s="28">
        <f aca="true" t="shared" si="6" ref="C22:N22">IF(C18&lt;&gt;0,ROUND((C18-1)*C21,2),0)</f>
        <v>215741.79</v>
      </c>
      <c r="D22" s="28">
        <f t="shared" si="6"/>
        <v>270285.07</v>
      </c>
      <c r="E22" s="28">
        <f t="shared" si="6"/>
        <v>-45807.86</v>
      </c>
      <c r="F22" s="28">
        <f t="shared" si="6"/>
        <v>253357.95</v>
      </c>
      <c r="G22" s="28">
        <f t="shared" si="6"/>
        <v>357006.68</v>
      </c>
      <c r="H22" s="28">
        <f t="shared" si="6"/>
        <v>88160.98</v>
      </c>
      <c r="I22" s="28">
        <f t="shared" si="6"/>
        <v>254273</v>
      </c>
      <c r="J22" s="28">
        <f t="shared" si="6"/>
        <v>232938.76</v>
      </c>
      <c r="K22" s="28">
        <f t="shared" si="6"/>
        <v>166365.88</v>
      </c>
      <c r="L22" s="28">
        <f t="shared" si="6"/>
        <v>211166.4</v>
      </c>
      <c r="M22" s="28">
        <f t="shared" si="6"/>
        <v>74583.4</v>
      </c>
      <c r="N22" s="28">
        <f t="shared" si="6"/>
        <v>28148.09</v>
      </c>
      <c r="O22" s="28">
        <f t="shared" si="5"/>
        <v>2310482.7299999995</v>
      </c>
      <c r="W22" s="51"/>
    </row>
    <row r="23" spans="1:15" ht="18.75" customHeight="1">
      <c r="A23" s="26" t="s">
        <v>34</v>
      </c>
      <c r="B23" s="28">
        <v>67141.05</v>
      </c>
      <c r="C23" s="28">
        <v>43353.72</v>
      </c>
      <c r="D23" s="28">
        <v>31141.14</v>
      </c>
      <c r="E23" s="28">
        <v>12199.39</v>
      </c>
      <c r="F23" s="28">
        <v>40490.96</v>
      </c>
      <c r="G23" s="28">
        <v>65480.17</v>
      </c>
      <c r="H23" s="28">
        <v>7893.27</v>
      </c>
      <c r="I23" s="28">
        <v>46644.66</v>
      </c>
      <c r="J23" s="28">
        <v>37979.92</v>
      </c>
      <c r="K23" s="28">
        <v>52135.12</v>
      </c>
      <c r="L23" s="28">
        <v>50947.35</v>
      </c>
      <c r="M23" s="28">
        <v>25205.41</v>
      </c>
      <c r="N23" s="28">
        <v>15818.4</v>
      </c>
      <c r="O23" s="28">
        <f t="shared" si="5"/>
        <v>496430.55999999994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1173.33</v>
      </c>
      <c r="C26" s="28">
        <v>855.38</v>
      </c>
      <c r="D26" s="28">
        <v>765.34</v>
      </c>
      <c r="E26" s="28">
        <v>233.54</v>
      </c>
      <c r="F26" s="28">
        <v>827.24</v>
      </c>
      <c r="G26" s="28">
        <v>1148.01</v>
      </c>
      <c r="H26" s="28">
        <v>213.84</v>
      </c>
      <c r="I26" s="28">
        <v>863.82</v>
      </c>
      <c r="J26" s="28">
        <v>745.64</v>
      </c>
      <c r="K26" s="28">
        <v>984.81</v>
      </c>
      <c r="L26" s="28">
        <v>894.77</v>
      </c>
      <c r="M26" s="28">
        <v>509.29</v>
      </c>
      <c r="N26" s="28">
        <v>261.67</v>
      </c>
      <c r="O26" s="28">
        <f t="shared" si="5"/>
        <v>9476.680000000002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86266.59</v>
      </c>
      <c r="L30" s="28">
        <v>29700.35</v>
      </c>
      <c r="M30" s="28">
        <v>0</v>
      </c>
      <c r="N30" s="28">
        <v>0</v>
      </c>
      <c r="O30" s="28">
        <f>SUM(B30:N30)</f>
        <v>115966.94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-45587.369999999995</v>
      </c>
      <c r="C33" s="28">
        <f aca="true" t="shared" si="7" ref="C33:O33">+C34+C36+C49+C50+C51+C56-C57</f>
        <v>-3136.290000000001</v>
      </c>
      <c r="D33" s="28">
        <f t="shared" si="7"/>
        <v>-4362.009999999998</v>
      </c>
      <c r="E33" s="28">
        <f t="shared" si="7"/>
        <v>93638.61</v>
      </c>
      <c r="F33" s="28">
        <f t="shared" si="7"/>
        <v>71062.85</v>
      </c>
      <c r="G33" s="28">
        <f t="shared" si="7"/>
        <v>-66179.25</v>
      </c>
      <c r="H33" s="28">
        <f t="shared" si="7"/>
        <v>-8447.27</v>
      </c>
      <c r="I33" s="28">
        <f t="shared" si="7"/>
        <v>157361.14</v>
      </c>
      <c r="J33" s="28">
        <f t="shared" si="7"/>
        <v>12427.529999999999</v>
      </c>
      <c r="K33" s="28">
        <f t="shared" si="7"/>
        <v>-2027.5400000000009</v>
      </c>
      <c r="L33" s="28">
        <f t="shared" si="7"/>
        <v>7931.509999999998</v>
      </c>
      <c r="M33" s="28">
        <f t="shared" si="7"/>
        <v>-23153.17</v>
      </c>
      <c r="N33" s="28">
        <f t="shared" si="7"/>
        <v>-12931.119999999999</v>
      </c>
      <c r="O33" s="28">
        <f t="shared" si="7"/>
        <v>176597.6200000001</v>
      </c>
    </row>
    <row r="34" spans="1:15" ht="18.75" customHeight="1">
      <c r="A34" s="26" t="s">
        <v>38</v>
      </c>
      <c r="B34" s="29">
        <f>+B35</f>
        <v>-37479.2</v>
      </c>
      <c r="C34" s="29">
        <f>+C35</f>
        <v>-36476</v>
      </c>
      <c r="D34" s="29">
        <f aca="true" t="shared" si="8" ref="D34:O34">+D35</f>
        <v>-20380.8</v>
      </c>
      <c r="E34" s="29">
        <f t="shared" si="8"/>
        <v>-7057.6</v>
      </c>
      <c r="F34" s="29">
        <f t="shared" si="8"/>
        <v>-24125.2</v>
      </c>
      <c r="G34" s="29">
        <f t="shared" si="8"/>
        <v>-48901.6</v>
      </c>
      <c r="H34" s="29">
        <f t="shared" si="8"/>
        <v>-7304</v>
      </c>
      <c r="I34" s="29">
        <f t="shared" si="8"/>
        <v>-46292.4</v>
      </c>
      <c r="J34" s="29">
        <f t="shared" si="8"/>
        <v>-28912.4</v>
      </c>
      <c r="K34" s="29">
        <f t="shared" si="8"/>
        <v>-15593.6</v>
      </c>
      <c r="L34" s="29">
        <f t="shared" si="8"/>
        <v>-11902</v>
      </c>
      <c r="M34" s="29">
        <f t="shared" si="8"/>
        <v>-22303.6</v>
      </c>
      <c r="N34" s="29">
        <f t="shared" si="8"/>
        <v>-13164.8</v>
      </c>
      <c r="O34" s="29">
        <f t="shared" si="8"/>
        <v>-319893.19999999995</v>
      </c>
    </row>
    <row r="35" spans="1:26" ht="18.75" customHeight="1">
      <c r="A35" s="27" t="s">
        <v>39</v>
      </c>
      <c r="B35" s="16">
        <f>ROUND((-B9)*$G$3,2)</f>
        <v>-37479.2</v>
      </c>
      <c r="C35" s="16">
        <f aca="true" t="shared" si="9" ref="C35:N35">ROUND((-C9)*$G$3,2)</f>
        <v>-36476</v>
      </c>
      <c r="D35" s="16">
        <f t="shared" si="9"/>
        <v>-20380.8</v>
      </c>
      <c r="E35" s="16">
        <f t="shared" si="9"/>
        <v>-7057.6</v>
      </c>
      <c r="F35" s="16">
        <f t="shared" si="9"/>
        <v>-24125.2</v>
      </c>
      <c r="G35" s="16">
        <f t="shared" si="9"/>
        <v>-48901.6</v>
      </c>
      <c r="H35" s="16">
        <f t="shared" si="9"/>
        <v>-7304</v>
      </c>
      <c r="I35" s="16">
        <f t="shared" si="9"/>
        <v>-46292.4</v>
      </c>
      <c r="J35" s="16">
        <f t="shared" si="9"/>
        <v>-28912.4</v>
      </c>
      <c r="K35" s="16">
        <f t="shared" si="9"/>
        <v>-15593.6</v>
      </c>
      <c r="L35" s="16">
        <f t="shared" si="9"/>
        <v>-11902</v>
      </c>
      <c r="M35" s="16">
        <f t="shared" si="9"/>
        <v>-22303.6</v>
      </c>
      <c r="N35" s="16">
        <f t="shared" si="9"/>
        <v>-13164.8</v>
      </c>
      <c r="O35" s="30">
        <f aca="true" t="shared" si="10" ref="O35:O57">SUM(B35:N35)</f>
        <v>-319893.19999999995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-1320</v>
      </c>
      <c r="C36" s="29">
        <f aca="true" t="shared" si="11" ref="C36:O36">SUM(C37:C47)</f>
        <v>-990</v>
      </c>
      <c r="D36" s="29">
        <f t="shared" si="11"/>
        <v>0</v>
      </c>
      <c r="E36" s="29">
        <f t="shared" si="11"/>
        <v>-110</v>
      </c>
      <c r="F36" s="29">
        <f t="shared" si="11"/>
        <v>0</v>
      </c>
      <c r="G36" s="29">
        <f t="shared" si="11"/>
        <v>-1210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-770</v>
      </c>
      <c r="N36" s="29">
        <f t="shared" si="11"/>
        <v>-550</v>
      </c>
      <c r="O36" s="29">
        <f t="shared" si="11"/>
        <v>-4950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-1320</v>
      </c>
      <c r="C41" s="31">
        <v>-990</v>
      </c>
      <c r="D41" s="31">
        <v>0</v>
      </c>
      <c r="E41" s="31">
        <v>-110</v>
      </c>
      <c r="F41" s="31">
        <v>0</v>
      </c>
      <c r="G41" s="31">
        <v>-1210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-770</v>
      </c>
      <c r="N41" s="31">
        <v>-550</v>
      </c>
      <c r="O41" s="31">
        <f t="shared" si="10"/>
        <v>-4950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-6788.17</v>
      </c>
      <c r="C49" s="33">
        <v>34329.71</v>
      </c>
      <c r="D49" s="33">
        <v>16018.79</v>
      </c>
      <c r="E49" s="33">
        <v>100806.21</v>
      </c>
      <c r="F49" s="33">
        <v>95188.05</v>
      </c>
      <c r="G49" s="33">
        <v>-16067.65</v>
      </c>
      <c r="H49" s="33">
        <v>-1143.27</v>
      </c>
      <c r="I49" s="33">
        <v>203653.54</v>
      </c>
      <c r="J49" s="33">
        <v>41339.93</v>
      </c>
      <c r="K49" s="33">
        <v>13566.06</v>
      </c>
      <c r="L49" s="33">
        <v>19833.51</v>
      </c>
      <c r="M49" s="33">
        <v>-79.57</v>
      </c>
      <c r="N49" s="33">
        <v>783.68</v>
      </c>
      <c r="O49" s="31">
        <f t="shared" si="10"/>
        <v>501440.82000000007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1468686.9700000002</v>
      </c>
      <c r="C55" s="34">
        <f aca="true" t="shared" si="13" ref="C55:N55">+C20+C33</f>
        <v>1082655.91</v>
      </c>
      <c r="D55" s="34">
        <f t="shared" si="13"/>
        <v>962205.4</v>
      </c>
      <c r="E55" s="34">
        <f t="shared" si="13"/>
        <v>391107.72</v>
      </c>
      <c r="F55" s="34">
        <f t="shared" si="13"/>
        <v>1121762.85</v>
      </c>
      <c r="G55" s="34">
        <f t="shared" si="13"/>
        <v>1398033.97</v>
      </c>
      <c r="H55" s="34">
        <f t="shared" si="13"/>
        <v>279841.55000000005</v>
      </c>
      <c r="I55" s="34">
        <f t="shared" si="13"/>
        <v>1278226.6800000002</v>
      </c>
      <c r="J55" s="34">
        <f t="shared" si="13"/>
        <v>963363.5900000001</v>
      </c>
      <c r="K55" s="34">
        <f t="shared" si="13"/>
        <v>1260857.7200000002</v>
      </c>
      <c r="L55" s="34">
        <f t="shared" si="13"/>
        <v>1157920.0500000003</v>
      </c>
      <c r="M55" s="34">
        <f t="shared" si="13"/>
        <v>635757.0500000002</v>
      </c>
      <c r="N55" s="34">
        <f t="shared" si="13"/>
        <v>325889.63000000006</v>
      </c>
      <c r="O55" s="34">
        <f>SUM(B55:N55)</f>
        <v>12326309.090000002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1468686.98</v>
      </c>
      <c r="C61" s="42">
        <f t="shared" si="14"/>
        <v>1082655.9</v>
      </c>
      <c r="D61" s="42">
        <f t="shared" si="14"/>
        <v>962205.4</v>
      </c>
      <c r="E61" s="42">
        <f t="shared" si="14"/>
        <v>391107.72</v>
      </c>
      <c r="F61" s="42">
        <f t="shared" si="14"/>
        <v>1121762.86</v>
      </c>
      <c r="G61" s="42">
        <f t="shared" si="14"/>
        <v>1398033.97</v>
      </c>
      <c r="H61" s="42">
        <f t="shared" si="14"/>
        <v>279841.55</v>
      </c>
      <c r="I61" s="42">
        <f t="shared" si="14"/>
        <v>1278226.68</v>
      </c>
      <c r="J61" s="42">
        <f t="shared" si="14"/>
        <v>963363.59</v>
      </c>
      <c r="K61" s="42">
        <f t="shared" si="14"/>
        <v>1260857.72</v>
      </c>
      <c r="L61" s="42">
        <f t="shared" si="14"/>
        <v>1157920.06</v>
      </c>
      <c r="M61" s="42">
        <f t="shared" si="14"/>
        <v>635757.06</v>
      </c>
      <c r="N61" s="42">
        <f t="shared" si="14"/>
        <v>325889.63</v>
      </c>
      <c r="O61" s="34">
        <f t="shared" si="14"/>
        <v>12326309.120000001</v>
      </c>
      <c r="Q61" s="75"/>
    </row>
    <row r="62" spans="1:18" ht="18.75" customHeight="1">
      <c r="A62" s="26" t="s">
        <v>53</v>
      </c>
      <c r="B62" s="42">
        <v>1207692.46</v>
      </c>
      <c r="C62" s="42">
        <v>775582.53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1983274.99</v>
      </c>
      <c r="P62"/>
      <c r="Q62"/>
      <c r="R62" s="41"/>
    </row>
    <row r="63" spans="1:16" ht="18.75" customHeight="1">
      <c r="A63" s="26" t="s">
        <v>54</v>
      </c>
      <c r="B63" s="42">
        <v>260994.52</v>
      </c>
      <c r="C63" s="42">
        <v>307073.37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568067.89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962205.4</v>
      </c>
      <c r="E64" s="43">
        <v>0</v>
      </c>
      <c r="F64" s="43">
        <v>0</v>
      </c>
      <c r="G64" s="43">
        <v>0</v>
      </c>
      <c r="H64" s="42">
        <v>279841.55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1242046.95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391107.72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391107.72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1121762.86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1121762.86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1398033.97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1398033.97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1278226.68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1278226.68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963363.59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963363.59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1260857.72</v>
      </c>
      <c r="L70" s="29">
        <v>1157920.06</v>
      </c>
      <c r="M70" s="43">
        <v>0</v>
      </c>
      <c r="N70" s="43">
        <v>0</v>
      </c>
      <c r="O70" s="34">
        <f t="shared" si="15"/>
        <v>2418777.7800000003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635757.06</v>
      </c>
      <c r="N71" s="43">
        <v>0</v>
      </c>
      <c r="O71" s="34">
        <f t="shared" si="15"/>
        <v>635757.06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325889.63</v>
      </c>
      <c r="O72" s="46">
        <f t="shared" si="15"/>
        <v>325889.63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3" t="s">
        <v>87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68"/>
      <c r="C76" s="48"/>
      <c r="D76"/>
      <c r="E76"/>
      <c r="F76"/>
      <c r="G76"/>
      <c r="H76"/>
      <c r="I76"/>
      <c r="J76"/>
      <c r="K76"/>
      <c r="L76"/>
      <c r="N76" s="53"/>
    </row>
    <row r="77" spans="3:14" ht="13.5">
      <c r="C77" s="74"/>
      <c r="N77" s="53"/>
    </row>
    <row r="78" spans="2:14" ht="13.5">
      <c r="B78" s="68"/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2024-04-25T21:50:08Z</dcterms:modified>
  <cp:category/>
  <cp:version/>
  <cp:contentType/>
  <cp:contentStatus/>
</cp:coreProperties>
</file>