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<sst xmlns="http://schemas.openxmlformats.org/spreadsheetml/2006/main" count="90" uniqueCount="87">
  <si>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</si>
  <si>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</si>
  <si>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</si>
  <si>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</si>
  <si>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</si>
  <si>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</si>
  <si>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</si>
  <si>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</si>
  <si>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</si>
  <si>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</si>
  <si>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</si>
  <si>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</si>
  <si>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</si>
  <si>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</si>
  <si>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</si>
  <si>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</si>
  <si>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</si>
  <si>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</si>
  <si>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</si>
  <si>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</si>
  <si>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</si>
  <si>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</si>
  <si>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</si>
  <si>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</si>
  <si>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</si>
  <si>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</si>
  <si>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</si>
  <si>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</si>
  <si>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</si>
  <si>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</si>
  <si>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</si>
  <si>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</si>
  <si>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</si>
  <si>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</si>
  <si>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</si>
  <si>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</si>
  <si>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</si>
  <si>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</si>
  <si>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</si>
  <si>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</si>
  <si>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</si>
  <si>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</si>
  <si>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</si>
  <si>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</si>
  <si>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</si>
  <si>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</si>
  <si>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</si>
  <si>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</si>
  <si>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</si>
  <si>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</si>
  <si>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</si>
  <si>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</si>
  <si>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</si>
  <si>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</si>
  <si>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</si>
  <si>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</si>
  <si>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</si>
  <si>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</si>
  <si>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</si>
  <si>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</si>
  <si>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</si>
  <si>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</si>
  <si>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</si>
  <si>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</si>
  <si>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</si>
  <si>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</si>
  <si>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</si>
  <si>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</si>
  <si>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</si>
  <si>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</si>
  <si>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</si>
  <si>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</si>
  <si>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</si>
  <si>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</si>
  <si>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</si>
  <si>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</si>
  <si>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</si>
  <si>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</si>
  <si>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</si>
  <si>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</si>
  <si>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</si>
  <si>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</si>
  <si>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</si>
  <si>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</si>
  <si>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11/04/24 - VENCIMENTO 18/04/24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</si>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</sst>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412240</v>
      </c>
      <c r="C7" s="9">
        <f t="shared" si="0"/>
        <v>269084</v>
      </c>
      <c r="D7" s="9">
        <f t="shared" si="0"/>
        <v>245415</v>
      </c>
      <c r="E7" s="9">
        <f t="shared" si="0"/>
        <v>71932</v>
      </c>
      <c r="F7" s="9">
        <f t="shared" si="0"/>
        <v>237402</v>
      </c>
      <c r="G7" s="9">
        <f t="shared" si="0"/>
        <v>398919</v>
      </c>
      <c r="H7" s="9">
        <f t="shared" si="0"/>
        <v>50963</v>
      </c>
      <c r="I7" s="9">
        <f t="shared" si="0"/>
        <v>299624</v>
      </c>
      <c r="J7" s="9">
        <f t="shared" si="0"/>
        <v>220477</v>
      </c>
      <c r="K7" s="9">
        <f t="shared" si="0"/>
        <v>317898</v>
      </c>
      <c r="L7" s="9">
        <f t="shared" si="0"/>
        <v>255475</v>
      </c>
      <c r="M7" s="9">
        <f t="shared" si="0"/>
        <v>141400</v>
      </c>
      <c r="N7" s="9">
        <f t="shared" si="0"/>
        <v>79144</v>
      </c>
      <c r="O7" s="9">
        <f t="shared" si="0"/>
        <v>2999973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9073</v>
      </c>
      <c r="C8" s="11">
        <f t="shared" si="1"/>
        <v>8620</v>
      </c>
      <c r="D8" s="11">
        <f t="shared" si="1"/>
        <v>4722</v>
      </c>
      <c r="E8" s="11">
        <f t="shared" si="1"/>
        <v>1644</v>
      </c>
      <c r="F8" s="11">
        <f t="shared" si="1"/>
        <v>5691</v>
      </c>
      <c r="G8" s="11">
        <f t="shared" si="1"/>
        <v>11576</v>
      </c>
      <c r="H8" s="11">
        <f t="shared" si="1"/>
        <v>1619</v>
      </c>
      <c r="I8" s="11">
        <f t="shared" si="1"/>
        <v>12591</v>
      </c>
      <c r="J8" s="11">
        <f t="shared" si="1"/>
        <v>7059</v>
      </c>
      <c r="K8" s="11">
        <f t="shared" si="1"/>
        <v>3732</v>
      </c>
      <c r="L8" s="11">
        <f t="shared" si="1"/>
        <v>2904</v>
      </c>
      <c r="M8" s="11">
        <f t="shared" si="1"/>
        <v>5203</v>
      </c>
      <c r="N8" s="11">
        <f t="shared" si="1"/>
        <v>2857</v>
      </c>
      <c r="O8" s="11">
        <f t="shared" si="1"/>
        <v>77291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9073</v>
      </c>
      <c r="C9" s="11">
        <v>8620</v>
      </c>
      <c r="D9" s="11">
        <v>4722</v>
      </c>
      <c r="E9" s="11">
        <v>1644</v>
      </c>
      <c r="F9" s="11">
        <v>5691</v>
      </c>
      <c r="G9" s="11">
        <v>11576</v>
      </c>
      <c r="H9" s="11">
        <v>1619</v>
      </c>
      <c r="I9" s="11">
        <v>12591</v>
      </c>
      <c r="J9" s="11">
        <v>7059</v>
      </c>
      <c r="K9" s="11">
        <v>3732</v>
      </c>
      <c r="L9" s="11">
        <v>2903</v>
      </c>
      <c r="M9" s="11">
        <v>5203</v>
      </c>
      <c r="N9" s="11">
        <v>2852</v>
      </c>
      <c r="O9" s="11">
        <f>SUM(B9:N9)</f>
        <v>77285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5</v>
      </c>
      <c r="O10" s="11">
        <f>SUM(B10:N10)</f>
        <v>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403167</v>
      </c>
      <c r="C11" s="13">
        <v>260464</v>
      </c>
      <c r="D11" s="13">
        <v>240693</v>
      </c>
      <c r="E11" s="13">
        <v>70288</v>
      </c>
      <c r="F11" s="13">
        <v>231711</v>
      </c>
      <c r="G11" s="13">
        <v>387343</v>
      </c>
      <c r="H11" s="13">
        <v>49344</v>
      </c>
      <c r="I11" s="13">
        <v>287033</v>
      </c>
      <c r="J11" s="13">
        <v>213418</v>
      </c>
      <c r="K11" s="13">
        <v>314166</v>
      </c>
      <c r="L11" s="13">
        <v>252571</v>
      </c>
      <c r="M11" s="13">
        <v>136197</v>
      </c>
      <c r="N11" s="13">
        <v>76287</v>
      </c>
      <c r="O11" s="11">
        <f>SUM(B11:N11)</f>
        <v>2922682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29677</v>
      </c>
      <c r="C12" s="13">
        <v>24067</v>
      </c>
      <c r="D12" s="13">
        <v>18253</v>
      </c>
      <c r="E12" s="13">
        <v>7844</v>
      </c>
      <c r="F12" s="13">
        <v>21009</v>
      </c>
      <c r="G12" s="13">
        <v>37125</v>
      </c>
      <c r="H12" s="13">
        <v>5090</v>
      </c>
      <c r="I12" s="13">
        <v>27723</v>
      </c>
      <c r="J12" s="13">
        <v>18998</v>
      </c>
      <c r="K12" s="13">
        <v>21265</v>
      </c>
      <c r="L12" s="13">
        <v>17174</v>
      </c>
      <c r="M12" s="13">
        <v>7223</v>
      </c>
      <c r="N12" s="13">
        <v>3246</v>
      </c>
      <c r="O12" s="11">
        <f>SUM(B12:N12)</f>
        <v>238694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373490</v>
      </c>
      <c r="C13" s="15">
        <f t="shared" si="2"/>
        <v>236397</v>
      </c>
      <c r="D13" s="15">
        <f t="shared" si="2"/>
        <v>222440</v>
      </c>
      <c r="E13" s="15">
        <f t="shared" si="2"/>
        <v>62444</v>
      </c>
      <c r="F13" s="15">
        <f t="shared" si="2"/>
        <v>210702</v>
      </c>
      <c r="G13" s="15">
        <f t="shared" si="2"/>
        <v>350218</v>
      </c>
      <c r="H13" s="15">
        <f t="shared" si="2"/>
        <v>44254</v>
      </c>
      <c r="I13" s="15">
        <f t="shared" si="2"/>
        <v>259310</v>
      </c>
      <c r="J13" s="15">
        <f t="shared" si="2"/>
        <v>194420</v>
      </c>
      <c r="K13" s="15">
        <f t="shared" si="2"/>
        <v>292901</v>
      </c>
      <c r="L13" s="15">
        <f t="shared" si="2"/>
        <v>235397</v>
      </c>
      <c r="M13" s="15">
        <f t="shared" si="2"/>
        <v>128974</v>
      </c>
      <c r="N13" s="15">
        <f t="shared" si="2"/>
        <v>73041</v>
      </c>
      <c r="O13" s="11">
        <f>SUM(B13:N13)</f>
        <v>2683988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1.135634921049138</v>
      </c>
      <c r="C18" s="19">
        <v>1.230959328593852</v>
      </c>
      <c r="D18" s="19">
        <v>1.394468665416315</v>
      </c>
      <c r="E18" s="19">
        <v>0.831842176302555</v>
      </c>
      <c r="F18" s="19">
        <v>1.312053663763513</v>
      </c>
      <c r="G18" s="19">
        <v>1.331783254618473</v>
      </c>
      <c r="H18" s="19">
        <v>1.467125275419173</v>
      </c>
      <c r="I18" s="19">
        <v>1.145266470077557</v>
      </c>
      <c r="J18" s="19">
        <v>1.32449379126139</v>
      </c>
      <c r="K18" s="19">
        <v>1.164034910945711</v>
      </c>
      <c r="L18" s="19">
        <v>1.235298750371143</v>
      </c>
      <c r="M18" s="19">
        <v>1.120754911162625</v>
      </c>
      <c r="N18" s="19">
        <v>1.12098228958819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1513444.38</v>
      </c>
      <c r="C20" s="24">
        <f aca="true" t="shared" si="3" ref="C20:O20">SUM(C21:C32)</f>
        <v>1083180.6600000001</v>
      </c>
      <c r="D20" s="24">
        <f t="shared" si="3"/>
        <v>968793.3200000001</v>
      </c>
      <c r="E20" s="24">
        <f t="shared" si="3"/>
        <v>296494.1499999999</v>
      </c>
      <c r="F20" s="24">
        <f t="shared" si="3"/>
        <v>1035177.67</v>
      </c>
      <c r="G20" s="24">
        <f t="shared" si="3"/>
        <v>1466398.97</v>
      </c>
      <c r="H20" s="24">
        <f t="shared" si="3"/>
        <v>290923.82000000007</v>
      </c>
      <c r="I20" s="24">
        <f t="shared" si="3"/>
        <v>1141257.3699999999</v>
      </c>
      <c r="J20" s="24">
        <f t="shared" si="3"/>
        <v>956348.2100000001</v>
      </c>
      <c r="K20" s="24">
        <f t="shared" si="3"/>
        <v>1251488.79</v>
      </c>
      <c r="L20" s="24">
        <f t="shared" si="3"/>
        <v>1159089.35</v>
      </c>
      <c r="M20" s="24">
        <f t="shared" si="3"/>
        <v>655761.6700000002</v>
      </c>
      <c r="N20" s="24">
        <f t="shared" si="3"/>
        <v>330840.07999999996</v>
      </c>
      <c r="O20" s="24">
        <f t="shared" si="3"/>
        <v>12149198.44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1216932.48</v>
      </c>
      <c r="C21" s="28">
        <f aca="true" t="shared" si="4" ref="C21:N21">ROUND((C15+C16)*C7,2)</f>
        <v>820598.57</v>
      </c>
      <c r="D21" s="28">
        <f t="shared" si="4"/>
        <v>656362.42</v>
      </c>
      <c r="E21" s="28">
        <f t="shared" si="4"/>
        <v>328657.31</v>
      </c>
      <c r="F21" s="28">
        <f t="shared" si="4"/>
        <v>735922.46</v>
      </c>
      <c r="G21" s="28">
        <f t="shared" si="4"/>
        <v>1017482.8</v>
      </c>
      <c r="H21" s="28">
        <f t="shared" si="4"/>
        <v>174527.89</v>
      </c>
      <c r="I21" s="28">
        <f t="shared" si="4"/>
        <v>907291.43</v>
      </c>
      <c r="J21" s="28">
        <f t="shared" si="4"/>
        <v>671506.8</v>
      </c>
      <c r="K21" s="28">
        <f t="shared" si="4"/>
        <v>915196.55</v>
      </c>
      <c r="L21" s="28">
        <f t="shared" si="4"/>
        <v>837447.05</v>
      </c>
      <c r="M21" s="28">
        <f t="shared" si="4"/>
        <v>534845.5</v>
      </c>
      <c r="N21" s="28">
        <f t="shared" si="4"/>
        <v>270411.3</v>
      </c>
      <c r="O21" s="28">
        <f aca="true" t="shared" si="5" ref="O21:O29">SUM(B21:N21)</f>
        <v>9087182.559999999</v>
      </c>
    </row>
    <row r="22" spans="1:23" ht="18.75" customHeight="1">
      <c r="A22" s="26" t="s">
        <v>33</v>
      </c>
      <c r="B22" s="28">
        <f>IF(B18&lt;&gt;0,ROUND((B18-1)*B21,2),0)</f>
        <v>165058.54</v>
      </c>
      <c r="C22" s="28">
        <f aca="true" t="shared" si="6" ref="C22:N22">IF(C18&lt;&gt;0,ROUND((C18-1)*C21,2),0)</f>
        <v>189524.89</v>
      </c>
      <c r="D22" s="28">
        <f t="shared" si="6"/>
        <v>258914.41</v>
      </c>
      <c r="E22" s="28">
        <f t="shared" si="6"/>
        <v>-55266.3</v>
      </c>
      <c r="F22" s="28">
        <f t="shared" si="6"/>
        <v>229647.3</v>
      </c>
      <c r="G22" s="28">
        <f t="shared" si="6"/>
        <v>337583.75</v>
      </c>
      <c r="H22" s="28">
        <f t="shared" si="6"/>
        <v>81526.39</v>
      </c>
      <c r="I22" s="28">
        <f t="shared" si="6"/>
        <v>131799.02</v>
      </c>
      <c r="J22" s="28">
        <f t="shared" si="6"/>
        <v>217899.79</v>
      </c>
      <c r="K22" s="28">
        <f t="shared" si="6"/>
        <v>150124.18</v>
      </c>
      <c r="L22" s="28">
        <f t="shared" si="6"/>
        <v>197050.24</v>
      </c>
      <c r="M22" s="28">
        <f t="shared" si="6"/>
        <v>64585.22</v>
      </c>
      <c r="N22" s="28">
        <f t="shared" si="6"/>
        <v>32714.98</v>
      </c>
      <c r="O22" s="28">
        <f t="shared" si="5"/>
        <v>2001162.41</v>
      </c>
      <c r="W22" s="51"/>
    </row>
    <row r="23" spans="1:15" ht="18.75" customHeight="1">
      <c r="A23" s="26" t="s">
        <v>34</v>
      </c>
      <c r="B23" s="28">
        <v>67206.89</v>
      </c>
      <c r="C23" s="28">
        <v>43638.56</v>
      </c>
      <c r="D23" s="28">
        <v>30709.96</v>
      </c>
      <c r="E23" s="28">
        <v>12042.42</v>
      </c>
      <c r="F23" s="28">
        <v>39585.84</v>
      </c>
      <c r="G23" s="28">
        <v>65480.17</v>
      </c>
      <c r="H23" s="28">
        <v>8666.43</v>
      </c>
      <c r="I23" s="28">
        <v>46194.6</v>
      </c>
      <c r="J23" s="28">
        <v>37638.27</v>
      </c>
      <c r="K23" s="28">
        <v>51658.01</v>
      </c>
      <c r="L23" s="28">
        <v>50453.75</v>
      </c>
      <c r="M23" s="28">
        <v>24423.8</v>
      </c>
      <c r="N23" s="28">
        <v>15113.13</v>
      </c>
      <c r="O23" s="28">
        <f t="shared" si="5"/>
        <v>492811.83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1170.52</v>
      </c>
      <c r="C26" s="28">
        <v>852.56</v>
      </c>
      <c r="D26" s="28">
        <v>765.34</v>
      </c>
      <c r="E26" s="28">
        <v>230.73</v>
      </c>
      <c r="F26" s="28">
        <v>813.17</v>
      </c>
      <c r="G26" s="28">
        <v>1148.01</v>
      </c>
      <c r="H26" s="28">
        <v>213.84</v>
      </c>
      <c r="I26" s="28">
        <v>877.89</v>
      </c>
      <c r="J26" s="28">
        <v>748.46</v>
      </c>
      <c r="K26" s="28">
        <v>973.56</v>
      </c>
      <c r="L26" s="28">
        <v>900.4</v>
      </c>
      <c r="M26" s="28">
        <v>503.66</v>
      </c>
      <c r="N26" s="28">
        <v>261.67</v>
      </c>
      <c r="O26" s="28">
        <f t="shared" si="5"/>
        <v>9459.81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673.34</v>
      </c>
      <c r="K27" s="28">
        <v>891.65</v>
      </c>
      <c r="L27" s="28">
        <v>778.96</v>
      </c>
      <c r="M27" s="28">
        <v>439.5</v>
      </c>
      <c r="N27" s="28">
        <v>231.02</v>
      </c>
      <c r="O27" s="28">
        <f t="shared" si="5"/>
        <v>8165.9400000000005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409.97</v>
      </c>
      <c r="L28" s="28">
        <v>363.32</v>
      </c>
      <c r="M28" s="28">
        <v>205.64</v>
      </c>
      <c r="N28" s="28">
        <v>107.75</v>
      </c>
      <c r="O28" s="28">
        <f t="shared" si="5"/>
        <v>3806.0200000000004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23782.2</v>
      </c>
      <c r="D29" s="28">
        <v>19224.75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50390.98</v>
      </c>
      <c r="J29" s="28">
        <v>25733.85</v>
      </c>
      <c r="K29" s="28">
        <v>40604.03</v>
      </c>
      <c r="L29" s="28">
        <v>40502.23</v>
      </c>
      <c r="M29" s="28">
        <v>28929.3</v>
      </c>
      <c r="N29" s="28">
        <v>10171.18</v>
      </c>
      <c r="O29" s="28">
        <f t="shared" si="5"/>
        <v>397778.92999999993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85732.98</v>
      </c>
      <c r="L30" s="28">
        <v>29764.35</v>
      </c>
      <c r="M30" s="28">
        <v>0</v>
      </c>
      <c r="N30" s="28">
        <v>0</v>
      </c>
      <c r="O30" s="28">
        <f>SUM(B30:N30)</f>
        <v>115497.32999999999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>SUM(B31:N31)</f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-39921.2</v>
      </c>
      <c r="C33" s="28">
        <f aca="true" t="shared" si="7" ref="C33:O33">+C34+C36+C49+C50+C51+C56-C57</f>
        <v>-38244.8</v>
      </c>
      <c r="D33" s="28">
        <f t="shared" si="7"/>
        <v>-20776.8</v>
      </c>
      <c r="E33" s="28">
        <f t="shared" si="7"/>
        <v>-7233.6</v>
      </c>
      <c r="F33" s="28">
        <f t="shared" si="7"/>
        <v>-25040.4</v>
      </c>
      <c r="G33" s="28">
        <f t="shared" si="7"/>
        <v>-50934.4</v>
      </c>
      <c r="H33" s="28">
        <f t="shared" si="7"/>
        <v>-7123.6</v>
      </c>
      <c r="I33" s="28">
        <f t="shared" si="7"/>
        <v>-56667.599999999955</v>
      </c>
      <c r="J33" s="28">
        <f t="shared" si="7"/>
        <v>-31059.6</v>
      </c>
      <c r="K33" s="28">
        <f t="shared" si="7"/>
        <v>-16420.8</v>
      </c>
      <c r="L33" s="28">
        <f t="shared" si="7"/>
        <v>-12773.2</v>
      </c>
      <c r="M33" s="28">
        <f t="shared" si="7"/>
        <v>-22893.2</v>
      </c>
      <c r="N33" s="28">
        <f t="shared" si="7"/>
        <v>-12548.8</v>
      </c>
      <c r="O33" s="28">
        <f t="shared" si="7"/>
        <v>-341638</v>
      </c>
    </row>
    <row r="34" spans="1:15" ht="18.75" customHeight="1">
      <c r="A34" s="26" t="s">
        <v>38</v>
      </c>
      <c r="B34" s="29">
        <f>+B35</f>
        <v>-39921.2</v>
      </c>
      <c r="C34" s="29">
        <f>+C35</f>
        <v>-37928</v>
      </c>
      <c r="D34" s="29">
        <f aca="true" t="shared" si="8" ref="D34:O34">+D35</f>
        <v>-20776.8</v>
      </c>
      <c r="E34" s="29">
        <f t="shared" si="8"/>
        <v>-7233.6</v>
      </c>
      <c r="F34" s="29">
        <f t="shared" si="8"/>
        <v>-25040.4</v>
      </c>
      <c r="G34" s="29">
        <f t="shared" si="8"/>
        <v>-50934.4</v>
      </c>
      <c r="H34" s="29">
        <f t="shared" si="8"/>
        <v>-7123.6</v>
      </c>
      <c r="I34" s="29">
        <f t="shared" si="8"/>
        <v>-55400.4</v>
      </c>
      <c r="J34" s="29">
        <f t="shared" si="8"/>
        <v>-31059.6</v>
      </c>
      <c r="K34" s="29">
        <f t="shared" si="8"/>
        <v>-16420.8</v>
      </c>
      <c r="L34" s="29">
        <f t="shared" si="8"/>
        <v>-12773.2</v>
      </c>
      <c r="M34" s="29">
        <f t="shared" si="8"/>
        <v>-22893.2</v>
      </c>
      <c r="N34" s="29">
        <f t="shared" si="8"/>
        <v>-12548.8</v>
      </c>
      <c r="O34" s="29">
        <f t="shared" si="8"/>
        <v>-340054</v>
      </c>
    </row>
    <row r="35" spans="1:26" ht="18.75" customHeight="1">
      <c r="A35" s="27" t="s">
        <v>39</v>
      </c>
      <c r="B35" s="16">
        <f>ROUND((-B9)*$G$3,2)</f>
        <v>-39921.2</v>
      </c>
      <c r="C35" s="16">
        <f aca="true" t="shared" si="9" ref="C35:N35">ROUND((-C9)*$G$3,2)</f>
        <v>-37928</v>
      </c>
      <c r="D35" s="16">
        <f t="shared" si="9"/>
        <v>-20776.8</v>
      </c>
      <c r="E35" s="16">
        <f t="shared" si="9"/>
        <v>-7233.6</v>
      </c>
      <c r="F35" s="16">
        <f t="shared" si="9"/>
        <v>-25040.4</v>
      </c>
      <c r="G35" s="16">
        <f t="shared" si="9"/>
        <v>-50934.4</v>
      </c>
      <c r="H35" s="16">
        <f t="shared" si="9"/>
        <v>-7123.6</v>
      </c>
      <c r="I35" s="16">
        <f t="shared" si="9"/>
        <v>-55400.4</v>
      </c>
      <c r="J35" s="16">
        <f t="shared" si="9"/>
        <v>-31059.6</v>
      </c>
      <c r="K35" s="16">
        <f t="shared" si="9"/>
        <v>-16420.8</v>
      </c>
      <c r="L35" s="16">
        <f t="shared" si="9"/>
        <v>-12773.2</v>
      </c>
      <c r="M35" s="16">
        <f t="shared" si="9"/>
        <v>-22893.2</v>
      </c>
      <c r="N35" s="16">
        <f t="shared" si="9"/>
        <v>-12548.8</v>
      </c>
      <c r="O35" s="30">
        <f aca="true" t="shared" si="10" ref="O35:O57">SUM(B35:N35)</f>
        <v>-340054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-316.8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-1267.1999999999534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0</v>
      </c>
      <c r="N36" s="29">
        <f t="shared" si="11"/>
        <v>0</v>
      </c>
      <c r="O36" s="29">
        <f t="shared" si="11"/>
        <v>-1584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-316.8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-1267.2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-1584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2988000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-2988000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60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1473523.18</v>
      </c>
      <c r="C55" s="34">
        <f aca="true" t="shared" si="13" ref="C55:N55">+C20+C33</f>
        <v>1044935.8600000001</v>
      </c>
      <c r="D55" s="34">
        <f t="shared" si="13"/>
        <v>948016.52</v>
      </c>
      <c r="E55" s="34">
        <f t="shared" si="13"/>
        <v>289260.54999999993</v>
      </c>
      <c r="F55" s="34">
        <f t="shared" si="13"/>
        <v>1010137.27</v>
      </c>
      <c r="G55" s="34">
        <f t="shared" si="13"/>
        <v>1415464.57</v>
      </c>
      <c r="H55" s="34">
        <f t="shared" si="13"/>
        <v>283800.2200000001</v>
      </c>
      <c r="I55" s="34">
        <f t="shared" si="13"/>
        <v>1084589.77</v>
      </c>
      <c r="J55" s="34">
        <f t="shared" si="13"/>
        <v>925288.6100000001</v>
      </c>
      <c r="K55" s="34">
        <f t="shared" si="13"/>
        <v>1235067.99</v>
      </c>
      <c r="L55" s="34">
        <f t="shared" si="13"/>
        <v>1146316.1500000001</v>
      </c>
      <c r="M55" s="34">
        <f t="shared" si="13"/>
        <v>632868.4700000002</v>
      </c>
      <c r="N55" s="34">
        <f t="shared" si="13"/>
        <v>318291.27999999997</v>
      </c>
      <c r="O55" s="34">
        <f>SUM(B55:N55)</f>
        <v>11807560.44</v>
      </c>
      <c r="P55" s="41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1473523.18</v>
      </c>
      <c r="C61" s="42">
        <f t="shared" si="14"/>
        <v>1044935.8600000001</v>
      </c>
      <c r="D61" s="42">
        <f t="shared" si="14"/>
        <v>948016.51</v>
      </c>
      <c r="E61" s="42">
        <f t="shared" si="14"/>
        <v>289260.55</v>
      </c>
      <c r="F61" s="42">
        <f t="shared" si="14"/>
        <v>1010137.27</v>
      </c>
      <c r="G61" s="42">
        <f t="shared" si="14"/>
        <v>1415464.58</v>
      </c>
      <c r="H61" s="42">
        <f t="shared" si="14"/>
        <v>283800.22</v>
      </c>
      <c r="I61" s="42">
        <f t="shared" si="14"/>
        <v>1084589.78</v>
      </c>
      <c r="J61" s="42">
        <f t="shared" si="14"/>
        <v>925288.61</v>
      </c>
      <c r="K61" s="42">
        <f t="shared" si="14"/>
        <v>1235068</v>
      </c>
      <c r="L61" s="42">
        <f t="shared" si="14"/>
        <v>1146316.15</v>
      </c>
      <c r="M61" s="42">
        <f t="shared" si="14"/>
        <v>632868.47</v>
      </c>
      <c r="N61" s="42">
        <f t="shared" si="14"/>
        <v>318291.28</v>
      </c>
      <c r="O61" s="34">
        <f t="shared" si="14"/>
        <v>11807560.46</v>
      </c>
      <c r="Q61"/>
    </row>
    <row r="62" spans="1:18" ht="18.75" customHeight="1">
      <c r="A62" s="26" t="s">
        <v>54</v>
      </c>
      <c r="B62" s="42">
        <v>1211633.96</v>
      </c>
      <c r="C62" s="42">
        <v>748801.3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1960435.26</v>
      </c>
      <c r="P62"/>
      <c r="Q62"/>
      <c r="R62" s="41"/>
    </row>
    <row r="63" spans="1:16" ht="18.75" customHeight="1">
      <c r="A63" s="26" t="s">
        <v>55</v>
      </c>
      <c r="B63" s="42">
        <v>261889.22</v>
      </c>
      <c r="C63" s="42">
        <v>296134.56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558023.78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948016.51</v>
      </c>
      <c r="E64" s="43">
        <v>0</v>
      </c>
      <c r="F64" s="43">
        <v>0</v>
      </c>
      <c r="G64" s="43">
        <v>0</v>
      </c>
      <c r="H64" s="42">
        <v>283800.22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1231816.73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289260.55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289260.55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1010137.27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1010137.27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1415464.58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1415464.58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1084589.78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1084589.78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925288.61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925288.61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1235068</v>
      </c>
      <c r="L70" s="29">
        <v>1146316.15</v>
      </c>
      <c r="M70" s="43">
        <v>0</v>
      </c>
      <c r="N70" s="43">
        <v>0</v>
      </c>
      <c r="O70" s="34">
        <f t="shared" si="15"/>
        <v>2381384.15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632868.47</v>
      </c>
      <c r="N71" s="43">
        <v>0</v>
      </c>
      <c r="O71" s="34">
        <f t="shared" si="15"/>
        <v>632868.47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318291.28</v>
      </c>
      <c r="O72" s="46">
        <f t="shared" si="15"/>
        <v>318291.28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2024-04-17T19:57:07Z</dcterms:modified>
  <cp:category/>
  <cp:version/>
  <cp:contentType/>
  <cp:contentStatus/>
</cp:coreProperties>
</file>