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<sst xmlns="http://schemas.openxmlformats.org/spreadsheetml/2006/main" count="91" uniqueCount="88">
  <si>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</si>
  <si>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</si>
  <si>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</si>
  <si>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</si>
  <si>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</si>
  <si>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</si>
  <si>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</si>
  <si>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</si>
  <si>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</si>
  <si>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</si>
  <si>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</si>
  <si>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</si>
  <si>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</si>
  <si>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</si>
  <si>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</si>
  <si>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</si>
  <si>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</si>
  <si>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</si>
  <si>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</si>
  <si>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</si>
  <si>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</si>
  <si>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</si>
  <si>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</si>
  <si>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</si>
  <si>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</si>
  <si>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</si>
  <si>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</si>
  <si>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</si>
  <si>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</si>
  <si>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</si>
  <si>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</si>
  <si>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</si>
  <si>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</si>
  <si>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</si>
  <si>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</si>
  <si>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</si>
  <si>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</si>
  <si>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</si>
  <si>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</si>
  <si>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</si>
  <si>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</si>
  <si>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</si>
  <si>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</si>
  <si>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</si>
  <si>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</si>
  <si>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</si>
  <si>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</si>
  <si>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</si>
  <si>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</si>
  <si>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</si>
  <si>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</si>
  <si>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</si>
  <si>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</si>
  <si>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</si>
  <si>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</si>
  <si>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</si>
  <si>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</si>
  <si>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</si>
  <si>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</si>
  <si>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</si>
  <si>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</si>
  <si>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</si>
  <si>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</si>
  <si>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</si>
  <si>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</si>
  <si>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</si>
  <si>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</si>
  <si>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</si>
  <si>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</si>
  <si>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</si>
  <si>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</si>
  <si>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</si>
  <si>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</si>
  <si>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</si>
  <si>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</si>
  <si>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</si>
  <si>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</si>
  <si>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</si>
  <si>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</si>
  <si>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</si>
  <si>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</si>
  <si>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</si>
  <si>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</si>
  <si>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</si>
  <si>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07/04/24 - VENCIMENTO 12/04/24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</si>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</sst>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/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176970</v>
      </c>
      <c r="C7" s="9">
        <f t="shared" si="0"/>
        <v>110988</v>
      </c>
      <c r="D7" s="9">
        <f t="shared" si="0"/>
        <v>100700</v>
      </c>
      <c r="E7" s="9">
        <f t="shared" si="0"/>
        <v>31924</v>
      </c>
      <c r="F7" s="9">
        <f t="shared" si="0"/>
        <v>94778</v>
      </c>
      <c r="G7" s="9">
        <f t="shared" si="0"/>
        <v>160717</v>
      </c>
      <c r="H7" s="9">
        <f t="shared" si="0"/>
        <v>21115</v>
      </c>
      <c r="I7" s="9">
        <f t="shared" si="0"/>
        <v>103067</v>
      </c>
      <c r="J7" s="9">
        <f t="shared" si="0"/>
        <v>96046</v>
      </c>
      <c r="K7" s="9">
        <f t="shared" si="0"/>
        <v>144721</v>
      </c>
      <c r="L7" s="9">
        <f t="shared" si="0"/>
        <v>105975</v>
      </c>
      <c r="M7" s="9">
        <f t="shared" si="0"/>
        <v>56502</v>
      </c>
      <c r="N7" s="9">
        <f t="shared" si="0"/>
        <v>28011</v>
      </c>
      <c r="O7" s="9">
        <f t="shared" si="0"/>
        <v>1231514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176970</v>
      </c>
      <c r="C11" s="13">
        <v>110988</v>
      </c>
      <c r="D11" s="13">
        <v>100700</v>
      </c>
      <c r="E11" s="13">
        <v>31924</v>
      </c>
      <c r="F11" s="13">
        <v>94778</v>
      </c>
      <c r="G11" s="13">
        <v>160717</v>
      </c>
      <c r="H11" s="13">
        <v>21115</v>
      </c>
      <c r="I11" s="13">
        <v>103067</v>
      </c>
      <c r="J11" s="13">
        <v>96046</v>
      </c>
      <c r="K11" s="13">
        <v>144721</v>
      </c>
      <c r="L11" s="13">
        <v>105975</v>
      </c>
      <c r="M11" s="13">
        <v>56502</v>
      </c>
      <c r="N11" s="13">
        <v>28011</v>
      </c>
      <c r="O11" s="11">
        <f>SUM(B11:N11)</f>
        <v>1231514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12291</v>
      </c>
      <c r="C12" s="13">
        <v>9211</v>
      </c>
      <c r="D12" s="13">
        <v>7727</v>
      </c>
      <c r="E12" s="13">
        <v>3097</v>
      </c>
      <c r="F12" s="13">
        <v>8216</v>
      </c>
      <c r="G12" s="13">
        <v>14608</v>
      </c>
      <c r="H12" s="13">
        <v>2066</v>
      </c>
      <c r="I12" s="13">
        <v>8565</v>
      </c>
      <c r="J12" s="13">
        <v>7609</v>
      </c>
      <c r="K12" s="13">
        <v>9177</v>
      </c>
      <c r="L12" s="13">
        <v>6849</v>
      </c>
      <c r="M12" s="13">
        <v>2906</v>
      </c>
      <c r="N12" s="13">
        <v>1068</v>
      </c>
      <c r="O12" s="11">
        <f>SUM(B12:N12)</f>
        <v>93390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164679</v>
      </c>
      <c r="C13" s="15">
        <f t="shared" si="2"/>
        <v>101777</v>
      </c>
      <c r="D13" s="15">
        <f t="shared" si="2"/>
        <v>92973</v>
      </c>
      <c r="E13" s="15">
        <f t="shared" si="2"/>
        <v>28827</v>
      </c>
      <c r="F13" s="15">
        <f t="shared" si="2"/>
        <v>86562</v>
      </c>
      <c r="G13" s="15">
        <f t="shared" si="2"/>
        <v>146109</v>
      </c>
      <c r="H13" s="15">
        <f t="shared" si="2"/>
        <v>19049</v>
      </c>
      <c r="I13" s="15">
        <f t="shared" si="2"/>
        <v>94502</v>
      </c>
      <c r="J13" s="15">
        <f t="shared" si="2"/>
        <v>88437</v>
      </c>
      <c r="K13" s="15">
        <f t="shared" si="2"/>
        <v>135544</v>
      </c>
      <c r="L13" s="15">
        <f t="shared" si="2"/>
        <v>99126</v>
      </c>
      <c r="M13" s="15">
        <f t="shared" si="2"/>
        <v>53596</v>
      </c>
      <c r="N13" s="15">
        <f t="shared" si="2"/>
        <v>26943</v>
      </c>
      <c r="O13" s="11">
        <f>SUM(B13:N13)</f>
        <v>1138124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1.132354246181735</v>
      </c>
      <c r="C18" s="19">
        <v>1.270352054894169</v>
      </c>
      <c r="D18" s="19">
        <v>1.438314164407378</v>
      </c>
      <c r="E18" s="19">
        <v>0.843479514609041</v>
      </c>
      <c r="F18" s="19">
        <v>1.352796162302009</v>
      </c>
      <c r="G18" s="19">
        <v>1.316234652243496</v>
      </c>
      <c r="H18" s="19">
        <v>1.452498800313789</v>
      </c>
      <c r="I18" s="19">
        <v>1.142187186746254</v>
      </c>
      <c r="J18" s="19">
        <v>1.298718637877281</v>
      </c>
      <c r="K18" s="19">
        <v>1.240010204969407</v>
      </c>
      <c r="L18" s="19">
        <v>1.273756278070727</v>
      </c>
      <c r="M18" s="19">
        <v>1.150767739351212</v>
      </c>
      <c r="N18" s="19">
        <v>1.109708307757128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682733.8900000001</v>
      </c>
      <c r="C20" s="24">
        <f aca="true" t="shared" si="3" ref="C20:O20">SUM(C21:C32)</f>
        <v>477779.87</v>
      </c>
      <c r="D20" s="24">
        <f t="shared" si="3"/>
        <v>424240.67000000004</v>
      </c>
      <c r="E20" s="24">
        <f t="shared" si="3"/>
        <v>140155.21000000005</v>
      </c>
      <c r="F20" s="24">
        <f t="shared" si="3"/>
        <v>445452.74000000005</v>
      </c>
      <c r="G20" s="24">
        <f t="shared" si="3"/>
        <v>612803.1600000001</v>
      </c>
      <c r="H20" s="24">
        <f t="shared" si="3"/>
        <v>135615.3</v>
      </c>
      <c r="I20" s="24">
        <f t="shared" si="3"/>
        <v>432662.6</v>
      </c>
      <c r="J20" s="24">
        <f t="shared" si="3"/>
        <v>424378.36</v>
      </c>
      <c r="K20" s="24">
        <f t="shared" si="3"/>
        <v>683843.5400000002</v>
      </c>
      <c r="L20" s="24">
        <f t="shared" si="3"/>
        <v>540691.36</v>
      </c>
      <c r="M20" s="24">
        <f t="shared" si="3"/>
        <v>291796.97</v>
      </c>
      <c r="N20" s="24">
        <f t="shared" si="3"/>
        <v>125420.72999999998</v>
      </c>
      <c r="O20" s="24">
        <f t="shared" si="3"/>
        <v>5417574.399999999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522415.44</v>
      </c>
      <c r="C21" s="28">
        <f aca="true" t="shared" si="4" ref="C21:N21">ROUND((C15+C16)*C7,2)</f>
        <v>338469</v>
      </c>
      <c r="D21" s="28">
        <f t="shared" si="4"/>
        <v>269322.15</v>
      </c>
      <c r="E21" s="28">
        <f t="shared" si="4"/>
        <v>145860.76</v>
      </c>
      <c r="F21" s="28">
        <f t="shared" si="4"/>
        <v>293802.32</v>
      </c>
      <c r="G21" s="28">
        <f t="shared" si="4"/>
        <v>409924.78</v>
      </c>
      <c r="H21" s="28">
        <f t="shared" si="4"/>
        <v>72310.43</v>
      </c>
      <c r="I21" s="28">
        <f t="shared" si="4"/>
        <v>312097.18</v>
      </c>
      <c r="J21" s="28">
        <f t="shared" si="4"/>
        <v>292527.3</v>
      </c>
      <c r="K21" s="28">
        <f t="shared" si="4"/>
        <v>416637.29</v>
      </c>
      <c r="L21" s="28">
        <f t="shared" si="4"/>
        <v>347386.05</v>
      </c>
      <c r="M21" s="28">
        <f t="shared" si="4"/>
        <v>213718.82</v>
      </c>
      <c r="N21" s="28">
        <f t="shared" si="4"/>
        <v>95705.18</v>
      </c>
      <c r="O21" s="28">
        <f aca="true" t="shared" si="5" ref="O21:O29">SUM(B21:N21)</f>
        <v>3730176.6999999997</v>
      </c>
    </row>
    <row r="22" spans="1:23" ht="18.75" customHeight="1">
      <c r="A22" s="26" t="s">
        <v>33</v>
      </c>
      <c r="B22" s="28">
        <f>IF(B18&lt;&gt;0,ROUND((B18-1)*B21,2),0)</f>
        <v>69143.9</v>
      </c>
      <c r="C22" s="28">
        <f aca="true" t="shared" si="6" ref="C22:N22">IF(C18&lt;&gt;0,ROUND((C18-1)*C21,2),0)</f>
        <v>91505.79</v>
      </c>
      <c r="D22" s="28">
        <f t="shared" si="6"/>
        <v>118047.71</v>
      </c>
      <c r="E22" s="28">
        <f t="shared" si="6"/>
        <v>-22830.2</v>
      </c>
      <c r="F22" s="28">
        <f t="shared" si="6"/>
        <v>103652.33</v>
      </c>
      <c r="G22" s="28">
        <f t="shared" si="6"/>
        <v>129632.42</v>
      </c>
      <c r="H22" s="28">
        <f t="shared" si="6"/>
        <v>32720.38</v>
      </c>
      <c r="I22" s="28">
        <f t="shared" si="6"/>
        <v>44376.22</v>
      </c>
      <c r="J22" s="28">
        <f t="shared" si="6"/>
        <v>87383.36</v>
      </c>
      <c r="K22" s="28">
        <f t="shared" si="6"/>
        <v>99997.2</v>
      </c>
      <c r="L22" s="28">
        <f t="shared" si="6"/>
        <v>95099.11</v>
      </c>
      <c r="M22" s="28">
        <f t="shared" si="6"/>
        <v>32221.9</v>
      </c>
      <c r="N22" s="28">
        <f t="shared" si="6"/>
        <v>10499.65</v>
      </c>
      <c r="O22" s="28">
        <f t="shared" si="5"/>
        <v>891449.77</v>
      </c>
      <c r="W22" s="51"/>
    </row>
    <row r="23" spans="1:15" ht="18.75" customHeight="1">
      <c r="A23" s="26" t="s">
        <v>34</v>
      </c>
      <c r="B23" s="28">
        <v>26860.55</v>
      </c>
      <c r="C23" s="28">
        <v>19185.35</v>
      </c>
      <c r="D23" s="28">
        <v>16561.57</v>
      </c>
      <c r="E23" s="28">
        <v>6032.99</v>
      </c>
      <c r="F23" s="28">
        <v>17959.14</v>
      </c>
      <c r="G23" s="28">
        <v>27410.6</v>
      </c>
      <c r="H23" s="28">
        <v>4372.93</v>
      </c>
      <c r="I23" s="28">
        <v>20337.87</v>
      </c>
      <c r="J23" s="28">
        <v>15122.15</v>
      </c>
      <c r="K23" s="28">
        <v>27496.66</v>
      </c>
      <c r="L23" s="28">
        <v>23178.29</v>
      </c>
      <c r="M23" s="28">
        <v>13932.22</v>
      </c>
      <c r="N23" s="28">
        <v>6649</v>
      </c>
      <c r="O23" s="28">
        <f t="shared" si="5"/>
        <v>225099.31999999998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1238.05</v>
      </c>
      <c r="C26" s="28">
        <v>900.4</v>
      </c>
      <c r="D26" s="28">
        <v>807.54</v>
      </c>
      <c r="E26" s="28">
        <v>261.68</v>
      </c>
      <c r="F26" s="28">
        <v>830.05</v>
      </c>
      <c r="G26" s="28">
        <v>1131.12</v>
      </c>
      <c r="H26" s="28">
        <v>222.29</v>
      </c>
      <c r="I26" s="28">
        <v>756.9</v>
      </c>
      <c r="J26" s="28">
        <v>790.66</v>
      </c>
      <c r="K26" s="28">
        <v>1274.63</v>
      </c>
      <c r="L26" s="28">
        <v>990.44</v>
      </c>
      <c r="M26" s="28">
        <v>520.54</v>
      </c>
      <c r="N26" s="28">
        <v>227.9</v>
      </c>
      <c r="O26" s="28">
        <f t="shared" si="5"/>
        <v>9952.199999999999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205.66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16685.26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394392.68999999994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90634.25</v>
      </c>
      <c r="L30" s="28">
        <v>30563.91</v>
      </c>
      <c r="M30" s="28">
        <v>0</v>
      </c>
      <c r="N30" s="28">
        <v>0</v>
      </c>
      <c r="O30" s="28">
        <f>SUM(B30:N30)</f>
        <v>121198.16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-1044000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-1044000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-1044000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60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682733.8900000001</v>
      </c>
      <c r="C55" s="34">
        <f aca="true" t="shared" si="13" ref="C55:N55">+C20+C33</f>
        <v>477779.87</v>
      </c>
      <c r="D55" s="34">
        <f t="shared" si="13"/>
        <v>424240.67000000004</v>
      </c>
      <c r="E55" s="34">
        <f t="shared" si="13"/>
        <v>140155.21000000005</v>
      </c>
      <c r="F55" s="34">
        <f t="shared" si="13"/>
        <v>445452.74000000005</v>
      </c>
      <c r="G55" s="34">
        <f t="shared" si="13"/>
        <v>612803.1600000001</v>
      </c>
      <c r="H55" s="34">
        <f t="shared" si="13"/>
        <v>135615.3</v>
      </c>
      <c r="I55" s="34">
        <f t="shared" si="13"/>
        <v>162662.59999999998</v>
      </c>
      <c r="J55" s="34">
        <f t="shared" si="13"/>
        <v>424378.36</v>
      </c>
      <c r="K55" s="34">
        <f t="shared" si="13"/>
        <v>278843.54000000015</v>
      </c>
      <c r="L55" s="34">
        <f t="shared" si="13"/>
        <v>171691.36</v>
      </c>
      <c r="M55" s="34">
        <f t="shared" si="13"/>
        <v>291796.97</v>
      </c>
      <c r="N55" s="34">
        <f t="shared" si="13"/>
        <v>125420.72999999998</v>
      </c>
      <c r="O55" s="34">
        <f>SUM(B55:N55)</f>
        <v>4373574.4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682733.8899999999</v>
      </c>
      <c r="C61" s="42">
        <f t="shared" si="14"/>
        <v>477779.88</v>
      </c>
      <c r="D61" s="42">
        <f t="shared" si="14"/>
        <v>424240.67</v>
      </c>
      <c r="E61" s="42">
        <f t="shared" si="14"/>
        <v>140155.21</v>
      </c>
      <c r="F61" s="42">
        <f t="shared" si="14"/>
        <v>445452.74</v>
      </c>
      <c r="G61" s="42">
        <f t="shared" si="14"/>
        <v>612803.16</v>
      </c>
      <c r="H61" s="42">
        <f t="shared" si="14"/>
        <v>135615.3</v>
      </c>
      <c r="I61" s="42">
        <f t="shared" si="14"/>
        <v>162662.6</v>
      </c>
      <c r="J61" s="42">
        <f t="shared" si="14"/>
        <v>424378.36</v>
      </c>
      <c r="K61" s="42">
        <f t="shared" si="14"/>
        <v>278843.54</v>
      </c>
      <c r="L61" s="42">
        <f t="shared" si="14"/>
        <v>171691.36</v>
      </c>
      <c r="M61" s="42">
        <f t="shared" si="14"/>
        <v>291796.97</v>
      </c>
      <c r="N61" s="42">
        <f t="shared" si="14"/>
        <v>125420.74</v>
      </c>
      <c r="O61" s="34">
        <f t="shared" si="14"/>
        <v>4373574.42</v>
      </c>
      <c r="Q61"/>
    </row>
    <row r="62" spans="1:18" ht="18.75" customHeight="1">
      <c r="A62" s="26" t="s">
        <v>54</v>
      </c>
      <c r="B62" s="42">
        <v>567140.69</v>
      </c>
      <c r="C62" s="42">
        <v>345875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913015.69</v>
      </c>
      <c r="P62"/>
      <c r="Q62"/>
      <c r="R62" s="41"/>
    </row>
    <row r="63" spans="1:16" ht="18.75" customHeight="1">
      <c r="A63" s="26" t="s">
        <v>55</v>
      </c>
      <c r="B63" s="42">
        <v>115593.2</v>
      </c>
      <c r="C63" s="42">
        <v>131904.88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247498.08000000002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424240.67</v>
      </c>
      <c r="E64" s="43">
        <v>0</v>
      </c>
      <c r="F64" s="43">
        <v>0</v>
      </c>
      <c r="G64" s="43">
        <v>0</v>
      </c>
      <c r="H64" s="42">
        <v>135615.3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559855.97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140155.21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140155.21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445452.74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445452.74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612803.16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612803.16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162662.6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162662.6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424378.36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424378.36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278843.54</v>
      </c>
      <c r="L70" s="29">
        <v>171691.36</v>
      </c>
      <c r="M70" s="43">
        <v>0</v>
      </c>
      <c r="N70" s="43">
        <v>0</v>
      </c>
      <c r="O70" s="34">
        <f t="shared" si="15"/>
        <v>450534.89999999997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291796.97</v>
      </c>
      <c r="N71" s="43">
        <v>0</v>
      </c>
      <c r="O71" s="34">
        <f t="shared" si="15"/>
        <v>291796.97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125420.74</v>
      </c>
      <c r="O72" s="46">
        <f t="shared" si="15"/>
        <v>125420.74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2024-04-11T14:30:56Z</dcterms:modified>
  <cp:category/>
  <cp:version/>
  <cp:contentType/>
  <cp:contentStatus/>
</cp:coreProperties>
</file>