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<sst xmlns="http://schemas.openxmlformats.org/spreadsheetml/2006/main" count="91" uniqueCount="88">
  <si>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</si>
  <si>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</si>
  <si>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</si>
  <si>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</si>
  <si>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</si>
  <si>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</si>
  <si>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</si>
  <si>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</si>
  <si>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</si>
  <si>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</si>
  <si>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</si>
  <si>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</si>
  <si>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</si>
  <si>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</si>
  <si>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</si>
  <si>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</si>
  <si>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</si>
  <si>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</si>
  <si>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</si>
  <si>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</si>
  <si>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</si>
  <si>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</si>
  <si>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</si>
  <si>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</si>
  <si>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</si>
  <si>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</si>
  <si>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</si>
  <si>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</si>
  <si>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</si>
  <si>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</si>
  <si>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</si>
  <si>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</si>
  <si>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</si>
  <si>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</si>
  <si>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</si>
  <si>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</si>
  <si>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</si>
  <si>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</si>
  <si>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</si>
  <si>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</si>
  <si>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</si>
  <si>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</si>
  <si>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</si>
  <si>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</si>
  <si>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</si>
  <si>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</si>
  <si>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</si>
  <si>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</si>
  <si>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</si>
  <si>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</si>
  <si>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</si>
  <si>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</si>
  <si>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</si>
  <si>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</si>
  <si>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</si>
  <si>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</si>
  <si>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</si>
  <si>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</si>
  <si>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</si>
  <si>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</si>
  <si>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</si>
  <si>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</si>
  <si>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</si>
  <si>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</si>
  <si>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</si>
  <si>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</si>
  <si>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</si>
  <si>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</si>
  <si>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</si>
  <si>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</si>
  <si>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</si>
  <si>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</si>
  <si>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</si>
  <si>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</si>
  <si>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</si>
  <si>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</si>
  <si>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</si>
  <si>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</si>
  <si>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</si>
  <si>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</si>
  <si>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</si>
  <si>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</si>
  <si>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</si>
  <si>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05/04/24 - VENCIMENTO 12/04/24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</si>
  <si>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</si>
  <si>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</si>
  <si>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</si>
  <si>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r>
      <t xml:space="preserve">            </t>
    </r>
    <r>
      <rPr>
        <vertAlign val="superscript"/>
        <sz val="12"/>
        <color indexed="8"/>
        <rFont val="Calibri"/>
        <family val="2"/>
      </rPr>
      <t>(1)</t>
    </r>
    <r>
      <rPr>
        <sz val="12"/>
        <color indexed="8"/>
        <rFont val="Calibri"/>
        <family val="2"/>
      </rPr>
      <t xml:space="preserve"> Revisão equipamentos embarcados, período de set/21 a abr/22, lote D13.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</si>
</sst>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416154</v>
      </c>
      <c r="C7" s="9">
        <f t="shared" si="0"/>
        <v>271211</v>
      </c>
      <c r="D7" s="9">
        <f t="shared" si="0"/>
        <v>242025</v>
      </c>
      <c r="E7" s="9">
        <f t="shared" si="0"/>
        <v>72638</v>
      </c>
      <c r="F7" s="9">
        <f t="shared" si="0"/>
        <v>230343</v>
      </c>
      <c r="G7" s="9">
        <f t="shared" si="0"/>
        <v>405557</v>
      </c>
      <c r="H7" s="9">
        <f t="shared" si="0"/>
        <v>50413</v>
      </c>
      <c r="I7" s="9">
        <f t="shared" si="0"/>
        <v>302468</v>
      </c>
      <c r="J7" s="9">
        <f t="shared" si="0"/>
        <v>219528</v>
      </c>
      <c r="K7" s="9">
        <f t="shared" si="0"/>
        <v>314566</v>
      </c>
      <c r="L7" s="9">
        <f t="shared" si="0"/>
        <v>255077</v>
      </c>
      <c r="M7" s="9">
        <f t="shared" si="0"/>
        <v>141580</v>
      </c>
      <c r="N7" s="9">
        <f t="shared" si="0"/>
        <v>81298</v>
      </c>
      <c r="O7" s="9">
        <f t="shared" si="0"/>
        <v>3002858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10506</v>
      </c>
      <c r="C8" s="11">
        <f t="shared" si="1"/>
        <v>9942</v>
      </c>
      <c r="D8" s="11">
        <f t="shared" si="1"/>
        <v>5414</v>
      </c>
      <c r="E8" s="11">
        <f t="shared" si="1"/>
        <v>2019</v>
      </c>
      <c r="F8" s="11">
        <f t="shared" si="1"/>
        <v>6262</v>
      </c>
      <c r="G8" s="11">
        <f t="shared" si="1"/>
        <v>13409</v>
      </c>
      <c r="H8" s="11">
        <f t="shared" si="1"/>
        <v>1820</v>
      </c>
      <c r="I8" s="11">
        <f t="shared" si="1"/>
        <v>13938</v>
      </c>
      <c r="J8" s="11">
        <f t="shared" si="1"/>
        <v>7672</v>
      </c>
      <c r="K8" s="11">
        <f t="shared" si="1"/>
        <v>4528</v>
      </c>
      <c r="L8" s="11">
        <f t="shared" si="1"/>
        <v>3226</v>
      </c>
      <c r="M8" s="11">
        <f t="shared" si="1"/>
        <v>5824</v>
      </c>
      <c r="N8" s="11">
        <f t="shared" si="1"/>
        <v>3272</v>
      </c>
      <c r="O8" s="11">
        <f t="shared" si="1"/>
        <v>87832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10506</v>
      </c>
      <c r="C9" s="11">
        <v>9942</v>
      </c>
      <c r="D9" s="11">
        <v>5414</v>
      </c>
      <c r="E9" s="11">
        <v>2019</v>
      </c>
      <c r="F9" s="11">
        <v>6262</v>
      </c>
      <c r="G9" s="11">
        <v>13409</v>
      </c>
      <c r="H9" s="11">
        <v>1820</v>
      </c>
      <c r="I9" s="11">
        <v>13938</v>
      </c>
      <c r="J9" s="11">
        <v>7672</v>
      </c>
      <c r="K9" s="11">
        <v>4528</v>
      </c>
      <c r="L9" s="11">
        <v>3224</v>
      </c>
      <c r="M9" s="11">
        <v>5824</v>
      </c>
      <c r="N9" s="11">
        <v>3261</v>
      </c>
      <c r="O9" s="11">
        <f>SUM(B9:N9)</f>
        <v>87819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11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405648</v>
      </c>
      <c r="C11" s="13">
        <v>261269</v>
      </c>
      <c r="D11" s="13">
        <v>236611</v>
      </c>
      <c r="E11" s="13">
        <v>70619</v>
      </c>
      <c r="F11" s="13">
        <v>224081</v>
      </c>
      <c r="G11" s="13">
        <v>392148</v>
      </c>
      <c r="H11" s="13">
        <v>48593</v>
      </c>
      <c r="I11" s="13">
        <v>288530</v>
      </c>
      <c r="J11" s="13">
        <v>211856</v>
      </c>
      <c r="K11" s="13">
        <v>310038</v>
      </c>
      <c r="L11" s="13">
        <v>251851</v>
      </c>
      <c r="M11" s="13">
        <v>135756</v>
      </c>
      <c r="N11" s="13">
        <v>78026</v>
      </c>
      <c r="O11" s="11">
        <f>SUM(B11:N11)</f>
        <v>2915026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32157</v>
      </c>
      <c r="C12" s="13">
        <v>25649</v>
      </c>
      <c r="D12" s="13">
        <v>19866</v>
      </c>
      <c r="E12" s="13">
        <v>8505</v>
      </c>
      <c r="F12" s="13">
        <v>22592</v>
      </c>
      <c r="G12" s="13">
        <v>40992</v>
      </c>
      <c r="H12" s="13">
        <v>5458</v>
      </c>
      <c r="I12" s="13">
        <v>29741</v>
      </c>
      <c r="J12" s="13">
        <v>20133</v>
      </c>
      <c r="K12" s="13">
        <v>23231</v>
      </c>
      <c r="L12" s="13">
        <v>18804</v>
      </c>
      <c r="M12" s="13">
        <v>7475</v>
      </c>
      <c r="N12" s="13">
        <v>3716</v>
      </c>
      <c r="O12" s="11">
        <f>SUM(B12:N12)</f>
        <v>258319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373491</v>
      </c>
      <c r="C13" s="15">
        <f t="shared" si="2"/>
        <v>235620</v>
      </c>
      <c r="D13" s="15">
        <f t="shared" si="2"/>
        <v>216745</v>
      </c>
      <c r="E13" s="15">
        <f t="shared" si="2"/>
        <v>62114</v>
      </c>
      <c r="F13" s="15">
        <f t="shared" si="2"/>
        <v>201489</v>
      </c>
      <c r="G13" s="15">
        <f t="shared" si="2"/>
        <v>351156</v>
      </c>
      <c r="H13" s="15">
        <f t="shared" si="2"/>
        <v>43135</v>
      </c>
      <c r="I13" s="15">
        <f t="shared" si="2"/>
        <v>258789</v>
      </c>
      <c r="J13" s="15">
        <f t="shared" si="2"/>
        <v>191723</v>
      </c>
      <c r="K13" s="15">
        <f t="shared" si="2"/>
        <v>286807</v>
      </c>
      <c r="L13" s="15">
        <f t="shared" si="2"/>
        <v>233047</v>
      </c>
      <c r="M13" s="15">
        <f t="shared" si="2"/>
        <v>128281</v>
      </c>
      <c r="N13" s="15">
        <f t="shared" si="2"/>
        <v>74310</v>
      </c>
      <c r="O13" s="11">
        <f>SUM(B13:N13)</f>
        <v>2656707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1.128052731781029</v>
      </c>
      <c r="C18" s="19">
        <v>1.211943986935481</v>
      </c>
      <c r="D18" s="19">
        <v>1.412158659046451</v>
      </c>
      <c r="E18" s="19">
        <v>0.823262470391137</v>
      </c>
      <c r="F18" s="19">
        <v>1.342920295471514</v>
      </c>
      <c r="G18" s="19">
        <v>1.313183647827614</v>
      </c>
      <c r="H18" s="19">
        <v>1.485264978724203</v>
      </c>
      <c r="I18" s="19">
        <v>1.139546736114023</v>
      </c>
      <c r="J18" s="19">
        <v>1.279092460359252</v>
      </c>
      <c r="K18" s="19">
        <v>1.175580287048303</v>
      </c>
      <c r="L18" s="19">
        <v>1.24008197017328</v>
      </c>
      <c r="M18" s="19">
        <v>1.119474346922316</v>
      </c>
      <c r="N18" s="19">
        <v>1.103575713560471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1517609.62</v>
      </c>
      <c r="C20" s="24">
        <f aca="true" t="shared" si="3" ref="C20:O20">SUM(C21:C32)</f>
        <v>1073406.5899999999</v>
      </c>
      <c r="D20" s="24">
        <f t="shared" si="3"/>
        <v>966290.77</v>
      </c>
      <c r="E20" s="24">
        <f t="shared" si="3"/>
        <v>296461.23999999993</v>
      </c>
      <c r="F20" s="24">
        <f t="shared" si="3"/>
        <v>1028335.75</v>
      </c>
      <c r="G20" s="24">
        <f t="shared" si="3"/>
        <v>1469889.26</v>
      </c>
      <c r="H20" s="24">
        <f t="shared" si="3"/>
        <v>291067.29</v>
      </c>
      <c r="I20" s="24">
        <f t="shared" si="3"/>
        <v>1146230.95</v>
      </c>
      <c r="J20" s="24">
        <f t="shared" si="3"/>
        <v>919138.66</v>
      </c>
      <c r="K20" s="24">
        <f t="shared" si="3"/>
        <v>1250269.18</v>
      </c>
      <c r="L20" s="24">
        <f t="shared" si="3"/>
        <v>1162177.6500000001</v>
      </c>
      <c r="M20" s="24">
        <f t="shared" si="3"/>
        <v>656315.91</v>
      </c>
      <c r="N20" s="24">
        <f t="shared" si="3"/>
        <v>334584.83</v>
      </c>
      <c r="O20" s="24">
        <f t="shared" si="3"/>
        <v>12111777.700000001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1228486.61</v>
      </c>
      <c r="C21" s="28">
        <f aca="true" t="shared" si="4" ref="C21:N21">ROUND((C15+C16)*C7,2)</f>
        <v>827085.07</v>
      </c>
      <c r="D21" s="28">
        <f t="shared" si="4"/>
        <v>647295.86</v>
      </c>
      <c r="E21" s="28">
        <f t="shared" si="4"/>
        <v>331883.02</v>
      </c>
      <c r="F21" s="28">
        <f t="shared" si="4"/>
        <v>714040.27</v>
      </c>
      <c r="G21" s="28">
        <f t="shared" si="4"/>
        <v>1034413.68</v>
      </c>
      <c r="H21" s="28">
        <f t="shared" si="4"/>
        <v>172644.36</v>
      </c>
      <c r="I21" s="28">
        <f t="shared" si="4"/>
        <v>915903.35</v>
      </c>
      <c r="J21" s="28">
        <f t="shared" si="4"/>
        <v>668616.43</v>
      </c>
      <c r="K21" s="28">
        <f t="shared" si="4"/>
        <v>905604.06</v>
      </c>
      <c r="L21" s="28">
        <f t="shared" si="4"/>
        <v>836142.41</v>
      </c>
      <c r="M21" s="28">
        <f t="shared" si="4"/>
        <v>535526.35</v>
      </c>
      <c r="N21" s="28">
        <f t="shared" si="4"/>
        <v>277770.88</v>
      </c>
      <c r="O21" s="28">
        <f aca="true" t="shared" si="5" ref="O21:O29">SUM(B21:N21)</f>
        <v>9095412.35</v>
      </c>
    </row>
    <row r="22" spans="1:23" ht="18.75" customHeight="1">
      <c r="A22" s="26" t="s">
        <v>33</v>
      </c>
      <c r="B22" s="28">
        <f>IF(B18&lt;&gt;0,ROUND((B18-1)*B21,2),0)</f>
        <v>157311.07</v>
      </c>
      <c r="C22" s="28">
        <f aca="true" t="shared" si="6" ref="C22:N22">IF(C18&lt;&gt;0,ROUND((C18-1)*C21,2),0)</f>
        <v>175295.71</v>
      </c>
      <c r="D22" s="28">
        <f t="shared" si="6"/>
        <v>266788.59</v>
      </c>
      <c r="E22" s="28">
        <f t="shared" si="6"/>
        <v>-58656.19</v>
      </c>
      <c r="F22" s="28">
        <f t="shared" si="6"/>
        <v>244858.9</v>
      </c>
      <c r="G22" s="28">
        <f t="shared" si="6"/>
        <v>323961.45</v>
      </c>
      <c r="H22" s="28">
        <f t="shared" si="6"/>
        <v>83778.26</v>
      </c>
      <c r="I22" s="28">
        <f t="shared" si="6"/>
        <v>127811.32</v>
      </c>
      <c r="J22" s="28">
        <f t="shared" si="6"/>
        <v>186605.8</v>
      </c>
      <c r="K22" s="28">
        <f t="shared" si="6"/>
        <v>159006.22</v>
      </c>
      <c r="L22" s="28">
        <f t="shared" si="6"/>
        <v>200742.72</v>
      </c>
      <c r="M22" s="28">
        <f t="shared" si="6"/>
        <v>63981.66</v>
      </c>
      <c r="N22" s="28">
        <f t="shared" si="6"/>
        <v>28770.32</v>
      </c>
      <c r="O22" s="28">
        <f t="shared" si="5"/>
        <v>1960255.8300000003</v>
      </c>
      <c r="W22" s="51"/>
    </row>
    <row r="23" spans="1:15" ht="18.75" customHeight="1">
      <c r="A23" s="26" t="s">
        <v>34</v>
      </c>
      <c r="B23" s="28">
        <v>67554.22</v>
      </c>
      <c r="C23" s="28">
        <v>42456.73</v>
      </c>
      <c r="D23" s="28">
        <v>31936.47</v>
      </c>
      <c r="E23" s="28">
        <v>12170.89</v>
      </c>
      <c r="F23" s="28">
        <v>39417.32</v>
      </c>
      <c r="G23" s="28">
        <v>65653.44</v>
      </c>
      <c r="H23" s="28">
        <v>8438.74</v>
      </c>
      <c r="I23" s="28">
        <v>46535.52</v>
      </c>
      <c r="J23" s="28">
        <v>34638.41</v>
      </c>
      <c r="K23" s="28">
        <v>51020.74</v>
      </c>
      <c r="L23" s="28">
        <v>51080.77</v>
      </c>
      <c r="M23" s="28">
        <v>24897.94</v>
      </c>
      <c r="N23" s="28">
        <v>15440.13</v>
      </c>
      <c r="O23" s="28">
        <f t="shared" si="5"/>
        <v>491241.32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1181.77</v>
      </c>
      <c r="C26" s="28">
        <v>849.75</v>
      </c>
      <c r="D26" s="28">
        <v>768.15</v>
      </c>
      <c r="E26" s="28">
        <v>233.54</v>
      </c>
      <c r="F26" s="28">
        <v>810.36</v>
      </c>
      <c r="G26" s="28">
        <v>1156.45</v>
      </c>
      <c r="H26" s="28">
        <v>216.66</v>
      </c>
      <c r="I26" s="28">
        <v>886.33</v>
      </c>
      <c r="J26" s="28">
        <v>723.13</v>
      </c>
      <c r="K26" s="28">
        <v>979.18</v>
      </c>
      <c r="L26" s="28">
        <v>908.84</v>
      </c>
      <c r="M26" s="28">
        <v>506.47</v>
      </c>
      <c r="N26" s="28">
        <v>264.5</v>
      </c>
      <c r="O26" s="28">
        <f t="shared" si="5"/>
        <v>9485.13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205.66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16685.26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394392.68999999994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85855.47</v>
      </c>
      <c r="L30" s="28">
        <v>29829.35</v>
      </c>
      <c r="M30" s="28">
        <v>0</v>
      </c>
      <c r="N30" s="28">
        <v>0</v>
      </c>
      <c r="O30" s="28">
        <f>SUM(B30:N30)</f>
        <v>115684.82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-46226.4</v>
      </c>
      <c r="C33" s="28">
        <f aca="true" t="shared" si="7" ref="C33:O33">+C34+C36+C49+C50+C51+C56-C57</f>
        <v>-43744.8</v>
      </c>
      <c r="D33" s="28">
        <f t="shared" si="7"/>
        <v>-23821.6</v>
      </c>
      <c r="E33" s="28">
        <f t="shared" si="7"/>
        <v>-9279.6</v>
      </c>
      <c r="F33" s="28">
        <f t="shared" si="7"/>
        <v>-27552.8</v>
      </c>
      <c r="G33" s="28">
        <f t="shared" si="7"/>
        <v>-76226.12</v>
      </c>
      <c r="H33" s="28">
        <f t="shared" si="7"/>
        <v>-8008</v>
      </c>
      <c r="I33" s="28">
        <f t="shared" si="7"/>
        <v>-61327.2</v>
      </c>
      <c r="J33" s="28">
        <f t="shared" si="7"/>
        <v>-33756.8</v>
      </c>
      <c r="K33" s="28">
        <f t="shared" si="7"/>
        <v>-19923.2</v>
      </c>
      <c r="L33" s="28">
        <f t="shared" si="7"/>
        <v>-14185.6</v>
      </c>
      <c r="M33" s="28">
        <f t="shared" si="7"/>
        <v>-27275.519999999997</v>
      </c>
      <c r="N33" s="28">
        <f t="shared" si="7"/>
        <v>-34934.15</v>
      </c>
      <c r="O33" s="28">
        <f t="shared" si="7"/>
        <v>-426261.7899999998</v>
      </c>
    </row>
    <row r="34" spans="1:15" ht="18.75" customHeight="1">
      <c r="A34" s="26" t="s">
        <v>38</v>
      </c>
      <c r="B34" s="29">
        <f>+B35</f>
        <v>-46226.4</v>
      </c>
      <c r="C34" s="29">
        <f>+C35</f>
        <v>-43744.8</v>
      </c>
      <c r="D34" s="29">
        <f aca="true" t="shared" si="8" ref="D34:O34">+D35</f>
        <v>-23821.6</v>
      </c>
      <c r="E34" s="29">
        <f t="shared" si="8"/>
        <v>-8883.6</v>
      </c>
      <c r="F34" s="29">
        <f t="shared" si="8"/>
        <v>-27552.8</v>
      </c>
      <c r="G34" s="29">
        <f t="shared" si="8"/>
        <v>-58999.6</v>
      </c>
      <c r="H34" s="29">
        <f t="shared" si="8"/>
        <v>-8008</v>
      </c>
      <c r="I34" s="29">
        <f t="shared" si="8"/>
        <v>-61327.2</v>
      </c>
      <c r="J34" s="29">
        <f t="shared" si="8"/>
        <v>-33756.8</v>
      </c>
      <c r="K34" s="29">
        <f t="shared" si="8"/>
        <v>-19923.2</v>
      </c>
      <c r="L34" s="29">
        <f t="shared" si="8"/>
        <v>-14185.6</v>
      </c>
      <c r="M34" s="29">
        <f t="shared" si="8"/>
        <v>-25625.6</v>
      </c>
      <c r="N34" s="29">
        <f t="shared" si="8"/>
        <v>-14348.4</v>
      </c>
      <c r="O34" s="29">
        <f t="shared" si="8"/>
        <v>-386403.6</v>
      </c>
    </row>
    <row r="35" spans="1:26" ht="18.75" customHeight="1">
      <c r="A35" s="27" t="s">
        <v>39</v>
      </c>
      <c r="B35" s="16">
        <f>ROUND((-B9)*$G$3,2)</f>
        <v>-46226.4</v>
      </c>
      <c r="C35" s="16">
        <f aca="true" t="shared" si="9" ref="C35:N35">ROUND((-C9)*$G$3,2)</f>
        <v>-43744.8</v>
      </c>
      <c r="D35" s="16">
        <f t="shared" si="9"/>
        <v>-23821.6</v>
      </c>
      <c r="E35" s="16">
        <f t="shared" si="9"/>
        <v>-8883.6</v>
      </c>
      <c r="F35" s="16">
        <f t="shared" si="9"/>
        <v>-27552.8</v>
      </c>
      <c r="G35" s="16">
        <f t="shared" si="9"/>
        <v>-58999.6</v>
      </c>
      <c r="H35" s="16">
        <f t="shared" si="9"/>
        <v>-8008</v>
      </c>
      <c r="I35" s="16">
        <f t="shared" si="9"/>
        <v>-61327.2</v>
      </c>
      <c r="J35" s="16">
        <f t="shared" si="9"/>
        <v>-33756.8</v>
      </c>
      <c r="K35" s="16">
        <f t="shared" si="9"/>
        <v>-19923.2</v>
      </c>
      <c r="L35" s="16">
        <f t="shared" si="9"/>
        <v>-14185.6</v>
      </c>
      <c r="M35" s="16">
        <f t="shared" si="9"/>
        <v>-25625.6</v>
      </c>
      <c r="N35" s="16">
        <f t="shared" si="9"/>
        <v>-14348.4</v>
      </c>
      <c r="O35" s="30">
        <f aca="true" t="shared" si="10" ref="O35:O57">SUM(B35:N35)</f>
        <v>-386403.6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-396</v>
      </c>
      <c r="F36" s="29">
        <f t="shared" si="11"/>
        <v>0</v>
      </c>
      <c r="G36" s="29">
        <f t="shared" si="11"/>
        <v>-17226.52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-1649.92</v>
      </c>
      <c r="N36" s="29">
        <f t="shared" si="11"/>
        <v>7179.78</v>
      </c>
      <c r="O36" s="29">
        <f t="shared" si="11"/>
        <v>-12092.65999999985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-396</v>
      </c>
      <c r="F37" s="31">
        <v>0</v>
      </c>
      <c r="G37" s="31">
        <v>-17226.52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-1649.92</v>
      </c>
      <c r="N37" s="31">
        <v>-1383.4</v>
      </c>
      <c r="O37" s="31">
        <f t="shared" si="10"/>
        <v>-20655.840000000004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13718.9</v>
      </c>
      <c r="O46" s="31">
        <f t="shared" si="10"/>
        <v>13718.9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-5155.72</v>
      </c>
      <c r="O47" s="31">
        <f t="shared" si="10"/>
        <v>-5155.72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86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-27765.53</v>
      </c>
      <c r="O49" s="31">
        <f t="shared" si="10"/>
        <v>-27765.53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1471383.2200000002</v>
      </c>
      <c r="C55" s="34">
        <f aca="true" t="shared" si="13" ref="C55:N55">+C20+C33</f>
        <v>1029661.7899999998</v>
      </c>
      <c r="D55" s="34">
        <f t="shared" si="13"/>
        <v>942469.17</v>
      </c>
      <c r="E55" s="34">
        <f t="shared" si="13"/>
        <v>287181.63999999996</v>
      </c>
      <c r="F55" s="34">
        <f t="shared" si="13"/>
        <v>1000782.95</v>
      </c>
      <c r="G55" s="34">
        <f t="shared" si="13"/>
        <v>1393663.1400000001</v>
      </c>
      <c r="H55" s="34">
        <f t="shared" si="13"/>
        <v>283059.29</v>
      </c>
      <c r="I55" s="34">
        <f t="shared" si="13"/>
        <v>1084903.75</v>
      </c>
      <c r="J55" s="34">
        <f t="shared" si="13"/>
        <v>885381.86</v>
      </c>
      <c r="K55" s="34">
        <f t="shared" si="13"/>
        <v>1230345.98</v>
      </c>
      <c r="L55" s="34">
        <f t="shared" si="13"/>
        <v>1147992.05</v>
      </c>
      <c r="M55" s="34">
        <f t="shared" si="13"/>
        <v>629040.39</v>
      </c>
      <c r="N55" s="34">
        <f t="shared" si="13"/>
        <v>299650.68</v>
      </c>
      <c r="O55" s="34">
        <f>SUM(B55:N55)</f>
        <v>11685515.910000002</v>
      </c>
      <c r="P55" s="41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1471383.22</v>
      </c>
      <c r="C61" s="42">
        <f t="shared" si="14"/>
        <v>1029661.79</v>
      </c>
      <c r="D61" s="42">
        <f t="shared" si="14"/>
        <v>942469.18</v>
      </c>
      <c r="E61" s="42">
        <f t="shared" si="14"/>
        <v>287181.65</v>
      </c>
      <c r="F61" s="42">
        <f t="shared" si="14"/>
        <v>1000782.94</v>
      </c>
      <c r="G61" s="42">
        <f t="shared" si="14"/>
        <v>1393663.15</v>
      </c>
      <c r="H61" s="42">
        <f t="shared" si="14"/>
        <v>283059.29</v>
      </c>
      <c r="I61" s="42">
        <f t="shared" si="14"/>
        <v>1084903.76</v>
      </c>
      <c r="J61" s="42">
        <f t="shared" si="14"/>
        <v>885381.86</v>
      </c>
      <c r="K61" s="42">
        <f t="shared" si="14"/>
        <v>1230345.98</v>
      </c>
      <c r="L61" s="42">
        <f t="shared" si="14"/>
        <v>1147992.04</v>
      </c>
      <c r="M61" s="42">
        <f t="shared" si="14"/>
        <v>629040.39</v>
      </c>
      <c r="N61" s="42">
        <f t="shared" si="14"/>
        <v>299650.67</v>
      </c>
      <c r="O61" s="34">
        <f t="shared" si="14"/>
        <v>11685515.92</v>
      </c>
      <c r="Q61"/>
    </row>
    <row r="62" spans="1:18" ht="18.75" customHeight="1">
      <c r="A62" s="26" t="s">
        <v>53</v>
      </c>
      <c r="B62" s="42">
        <v>1209889.9</v>
      </c>
      <c r="C62" s="42">
        <v>737711.15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1947601.0499999998</v>
      </c>
      <c r="P62"/>
      <c r="Q62"/>
      <c r="R62" s="41"/>
    </row>
    <row r="63" spans="1:16" ht="18.75" customHeight="1">
      <c r="A63" s="26" t="s">
        <v>54</v>
      </c>
      <c r="B63" s="42">
        <v>261493.32</v>
      </c>
      <c r="C63" s="42">
        <v>291950.64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553443.96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942469.18</v>
      </c>
      <c r="E64" s="43">
        <v>0</v>
      </c>
      <c r="F64" s="43">
        <v>0</v>
      </c>
      <c r="G64" s="43">
        <v>0</v>
      </c>
      <c r="H64" s="42">
        <v>283059.29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1225528.47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287181.65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287181.65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1000782.94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1000782.94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1393663.15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1393663.15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1084903.76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1084903.76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885381.86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885381.86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1230345.98</v>
      </c>
      <c r="L70" s="29">
        <v>1147992.04</v>
      </c>
      <c r="M70" s="43">
        <v>0</v>
      </c>
      <c r="N70" s="43">
        <v>0</v>
      </c>
      <c r="O70" s="34">
        <f t="shared" si="15"/>
        <v>2378338.02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629040.39</v>
      </c>
      <c r="N71" s="43">
        <v>0</v>
      </c>
      <c r="O71" s="34">
        <f t="shared" si="15"/>
        <v>629040.39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299650.67</v>
      </c>
      <c r="O72" s="46">
        <f t="shared" si="15"/>
        <v>299650.67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2024-04-11T14:28:22Z</dcterms:modified>
  <cp:category/>
  <cp:version/>
  <cp:contentType/>
  <cp:contentStatus/>
</cp:coreProperties>
</file>