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<sst xmlns="http://schemas.openxmlformats.org/spreadsheetml/2006/main" count="88" uniqueCount="87">
  <si>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</si>
  <si>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</si>
  <si>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</si>
  <si>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</si>
  <si>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</si>
  <si>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</si>
  <si>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</si>
  <si>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</si>
  <si>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</si>
  <si>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</si>
  <si>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</si>
  <si>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</si>
  <si>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</si>
  <si>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</si>
  <si>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</si>
  <si>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</si>
  <si>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</si>
  <si>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</si>
  <si>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</si>
  <si>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</si>
  <si>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</si>
  <si>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</si>
  <si>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</si>
  <si>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</si>
  <si>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</si>
  <si>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</si>
  <si>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</si>
  <si>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</si>
  <si>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</si>
  <si>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</si>
  <si>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</si>
  <si>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</si>
  <si>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</si>
  <si>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</si>
  <si>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</si>
  <si>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</si>
  <si>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</si>
  <si>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</si>
  <si>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</si>
  <si>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</si>
  <si>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</si>
  <si>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</si>
  <si>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</si>
  <si>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</si>
  <si>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</si>
  <si>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</si>
  <si>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</si>
  <si>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</si>
  <si>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</si>
  <si>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</si>
  <si>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</si>
  <si>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</si>
  <si>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</si>
  <si>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</si>
  <si>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</si>
  <si>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</si>
  <si>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</si>
  <si>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</si>
  <si>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</si>
  <si>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</si>
  <si>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</si>
  <si>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</si>
  <si>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</si>
  <si>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</si>
  <si>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</si>
  <si>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</si>
  <si>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</si>
  <si>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</si>
  <si>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</si>
  <si>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</si>
  <si>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</si>
  <si>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</si>
  <si>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</si>
  <si>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</si>
  <si>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</si>
  <si>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</si>
  <si>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</si>
  <si>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</si>
  <si>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</si>
  <si>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</si>
  <si>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</si>
  <si>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</si>
  <si>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</si>
  <si>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18/04/24 - VENCIMENTO 25/04/24</t>
  </si>
  <si>
    <t>4.9. Remuneração Veículos Elétricos</t>
  </si>
  <si>
    <t>5.3. Revisão de Remuneração pelo Transporte Coletivo ¹</t>
  </si>
  <si>
    <t xml:space="preserve"> ¹ Revisões de passageiros transportados, ar condicionado, fator de transição e elétrico de março/24. Total de  19.542 passageiros da revisão.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</si>
</sst>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86462</v>
      </c>
      <c r="C7" s="10">
        <f aca="true" t="shared" si="0" ref="C7:K7">C8+C11</f>
        <v>111107</v>
      </c>
      <c r="D7" s="10">
        <f t="shared" si="0"/>
        <v>330933</v>
      </c>
      <c r="E7" s="10">
        <f t="shared" si="0"/>
        <v>247092</v>
      </c>
      <c r="F7" s="10">
        <f t="shared" si="0"/>
        <v>268349</v>
      </c>
      <c r="G7" s="10">
        <f t="shared" si="0"/>
        <v>157334</v>
      </c>
      <c r="H7" s="10">
        <f t="shared" si="0"/>
        <v>112175</v>
      </c>
      <c r="I7" s="10">
        <f t="shared" si="0"/>
        <v>123334</v>
      </c>
      <c r="J7" s="10">
        <f t="shared" si="0"/>
        <v>129606</v>
      </c>
      <c r="K7" s="10">
        <f t="shared" si="0"/>
        <v>222847</v>
      </c>
      <c r="L7" s="10">
        <f aca="true" t="shared" si="1" ref="L7:L13">SUM(B7:K7)</f>
        <v>1789239</v>
      </c>
      <c r="M7" s="11"/>
    </row>
    <row r="8" spans="1:13" ht="17.25" customHeight="1">
      <c r="A8" s="12" t="s">
        <v>80</v>
      </c>
      <c r="B8" s="13">
        <f>B9+B10</f>
        <v>4372</v>
      </c>
      <c r="C8" s="13">
        <f aca="true" t="shared" si="2" ref="C8:K8">C9+C10</f>
        <v>4650</v>
      </c>
      <c r="D8" s="13">
        <f t="shared" si="2"/>
        <v>14126</v>
      </c>
      <c r="E8" s="13">
        <f t="shared" si="2"/>
        <v>9632</v>
      </c>
      <c r="F8" s="13">
        <f t="shared" si="2"/>
        <v>9163</v>
      </c>
      <c r="G8" s="13">
        <f t="shared" si="2"/>
        <v>7538</v>
      </c>
      <c r="H8" s="13">
        <f t="shared" si="2"/>
        <v>4457</v>
      </c>
      <c r="I8" s="13">
        <f t="shared" si="2"/>
        <v>4223</v>
      </c>
      <c r="J8" s="13">
        <f t="shared" si="2"/>
        <v>6125</v>
      </c>
      <c r="K8" s="13">
        <f t="shared" si="2"/>
        <v>9076</v>
      </c>
      <c r="L8" s="13">
        <f t="shared" si="1"/>
        <v>73362</v>
      </c>
      <c r="M8"/>
    </row>
    <row r="9" spans="1:13" ht="17.25" customHeight="1">
      <c r="A9" s="14" t="s">
        <v>18</v>
      </c>
      <c r="B9" s="15">
        <v>4368</v>
      </c>
      <c r="C9" s="15">
        <v>4650</v>
      </c>
      <c r="D9" s="15">
        <v>14126</v>
      </c>
      <c r="E9" s="15">
        <v>9632</v>
      </c>
      <c r="F9" s="15">
        <v>9163</v>
      </c>
      <c r="G9" s="15">
        <v>7538</v>
      </c>
      <c r="H9" s="15">
        <v>4344</v>
      </c>
      <c r="I9" s="15">
        <v>4223</v>
      </c>
      <c r="J9" s="15">
        <v>6125</v>
      </c>
      <c r="K9" s="15">
        <v>9076</v>
      </c>
      <c r="L9" s="13">
        <f t="shared" si="1"/>
        <v>73245</v>
      </c>
      <c r="M9"/>
    </row>
    <row r="10" spans="1:13" ht="17.25" customHeight="1">
      <c r="A10" s="14" t="s">
        <v>19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113</v>
      </c>
      <c r="I10" s="15">
        <v>0</v>
      </c>
      <c r="J10" s="15">
        <v>0</v>
      </c>
      <c r="K10" s="15">
        <v>0</v>
      </c>
      <c r="L10" s="13">
        <f t="shared" si="1"/>
        <v>117</v>
      </c>
      <c r="M10"/>
    </row>
    <row r="11" spans="1:13" ht="17.25" customHeight="1">
      <c r="A11" s="12" t="s">
        <v>69</v>
      </c>
      <c r="B11" s="15">
        <v>82090</v>
      </c>
      <c r="C11" s="15">
        <v>106457</v>
      </c>
      <c r="D11" s="15">
        <v>316807</v>
      </c>
      <c r="E11" s="15">
        <v>237460</v>
      </c>
      <c r="F11" s="15">
        <v>259186</v>
      </c>
      <c r="G11" s="15">
        <v>149796</v>
      </c>
      <c r="H11" s="15">
        <v>107718</v>
      </c>
      <c r="I11" s="15">
        <v>119111</v>
      </c>
      <c r="J11" s="15">
        <v>123481</v>
      </c>
      <c r="K11" s="15">
        <v>213771</v>
      </c>
      <c r="L11" s="13">
        <f t="shared" si="1"/>
        <v>1715877</v>
      </c>
      <c r="M11" s="60"/>
    </row>
    <row r="12" spans="1:13" ht="17.25" customHeight="1">
      <c r="A12" s="14" t="s">
        <v>82</v>
      </c>
      <c r="B12" s="15">
        <v>8534</v>
      </c>
      <c r="C12" s="15">
        <v>7446</v>
      </c>
      <c r="D12" s="15">
        <v>25544</v>
      </c>
      <c r="E12" s="15">
        <v>21660</v>
      </c>
      <c r="F12" s="15">
        <v>20484</v>
      </c>
      <c r="G12" s="15">
        <v>12449</v>
      </c>
      <c r="H12" s="15">
        <v>9119</v>
      </c>
      <c r="I12" s="15">
        <v>6548</v>
      </c>
      <c r="J12" s="15">
        <v>8334</v>
      </c>
      <c r="K12" s="15">
        <v>13029</v>
      </c>
      <c r="L12" s="13">
        <f t="shared" si="1"/>
        <v>133147</v>
      </c>
      <c r="M12" s="60"/>
    </row>
    <row r="13" spans="1:13" ht="17.25" customHeight="1">
      <c r="A13" s="14" t="s">
        <v>70</v>
      </c>
      <c r="B13" s="15">
        <f>+B11-B12</f>
        <v>73556</v>
      </c>
      <c r="C13" s="15">
        <f aca="true" t="shared" si="3" ref="C13:K13">+C11-C12</f>
        <v>99011</v>
      </c>
      <c r="D13" s="15">
        <f t="shared" si="3"/>
        <v>291263</v>
      </c>
      <c r="E13" s="15">
        <f t="shared" si="3"/>
        <v>215800</v>
      </c>
      <c r="F13" s="15">
        <f t="shared" si="3"/>
        <v>238702</v>
      </c>
      <c r="G13" s="15">
        <f t="shared" si="3"/>
        <v>137347</v>
      </c>
      <c r="H13" s="15">
        <f t="shared" si="3"/>
        <v>98599</v>
      </c>
      <c r="I13" s="15">
        <f t="shared" si="3"/>
        <v>112563</v>
      </c>
      <c r="J13" s="15">
        <f t="shared" si="3"/>
        <v>115147</v>
      </c>
      <c r="K13" s="15">
        <f t="shared" si="3"/>
        <v>200742</v>
      </c>
      <c r="L13" s="13">
        <f t="shared" si="1"/>
        <v>1582730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1.230268574389973</v>
      </c>
      <c r="C18" s="22">
        <v>1.163268977160548</v>
      </c>
      <c r="D18" s="22">
        <v>1.05301906616915</v>
      </c>
      <c r="E18" s="22">
        <v>1.124217655229897</v>
      </c>
      <c r="F18" s="22">
        <v>1.200090127922904</v>
      </c>
      <c r="G18" s="22">
        <v>1.122714240810172</v>
      </c>
      <c r="H18" s="22">
        <v>0.959571804587584</v>
      </c>
      <c r="I18" s="22">
        <v>1.124875226878834</v>
      </c>
      <c r="J18" s="22">
        <v>1.219036121395919</v>
      </c>
      <c r="K18" s="22">
        <v>1.089843605426678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81</v>
      </c>
      <c r="B20" s="25">
        <f>SUM(B21:B30)</f>
        <v>819136.3400000001</v>
      </c>
      <c r="C20" s="25">
        <f aca="true" t="shared" si="4" ref="C20:K20">SUM(C21:C30)</f>
        <v>551048.73</v>
      </c>
      <c r="D20" s="25">
        <f t="shared" si="4"/>
        <v>1787002.44</v>
      </c>
      <c r="E20" s="25">
        <f t="shared" si="4"/>
        <v>1425016.05</v>
      </c>
      <c r="F20" s="25">
        <f t="shared" si="4"/>
        <v>1478741.5400000003</v>
      </c>
      <c r="G20" s="25">
        <f t="shared" si="4"/>
        <v>888315.6699999999</v>
      </c>
      <c r="H20" s="25">
        <f t="shared" si="4"/>
        <v>634612.53</v>
      </c>
      <c r="I20" s="25">
        <f t="shared" si="4"/>
        <v>629982.5200000001</v>
      </c>
      <c r="J20" s="25">
        <f t="shared" si="4"/>
        <v>778434.6699999998</v>
      </c>
      <c r="K20" s="25">
        <f t="shared" si="4"/>
        <v>975565.0299999999</v>
      </c>
      <c r="L20" s="25">
        <f>SUM(B20:K20)</f>
        <v>9967855.52</v>
      </c>
      <c r="M20"/>
    </row>
    <row r="21" spans="1:13" ht="17.25" customHeight="1">
      <c r="A21" s="26" t="s">
        <v>22</v>
      </c>
      <c r="B21" s="56">
        <f>ROUND((B15+B16)*B7,2)</f>
        <v>633498.43</v>
      </c>
      <c r="C21" s="56">
        <f aca="true" t="shared" si="5" ref="C21:K21">ROUND((C15+C16)*C7,2)</f>
        <v>458349.71</v>
      </c>
      <c r="D21" s="56">
        <f t="shared" si="5"/>
        <v>1624847.94</v>
      </c>
      <c r="E21" s="56">
        <f t="shared" si="5"/>
        <v>1228887.35</v>
      </c>
      <c r="F21" s="56">
        <f t="shared" si="5"/>
        <v>1179232.85</v>
      </c>
      <c r="G21" s="56">
        <f t="shared" si="5"/>
        <v>760222.15</v>
      </c>
      <c r="H21" s="56">
        <f t="shared" si="5"/>
        <v>597051.44</v>
      </c>
      <c r="I21" s="56">
        <f t="shared" si="5"/>
        <v>544260.61</v>
      </c>
      <c r="J21" s="56">
        <f t="shared" si="5"/>
        <v>615965.48</v>
      </c>
      <c r="K21" s="56">
        <f t="shared" si="5"/>
        <v>864869.21</v>
      </c>
      <c r="L21" s="33">
        <f aca="true" t="shared" si="6" ref="L21:L29">SUM(B21:K21)</f>
        <v>8507185.170000002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145874.78</v>
      </c>
      <c r="C22" s="33">
        <f t="shared" si="7"/>
        <v>74834.29</v>
      </c>
      <c r="D22" s="33">
        <f t="shared" si="7"/>
        <v>86147.92</v>
      </c>
      <c r="E22" s="33">
        <f t="shared" si="7"/>
        <v>152649.51</v>
      </c>
      <c r="F22" s="33">
        <f t="shared" si="7"/>
        <v>235952.85</v>
      </c>
      <c r="G22" s="33">
        <f t="shared" si="7"/>
        <v>93290.08</v>
      </c>
      <c r="H22" s="33">
        <f t="shared" si="7"/>
        <v>-24137.71</v>
      </c>
      <c r="I22" s="33">
        <f t="shared" si="7"/>
        <v>67964.67</v>
      </c>
      <c r="J22" s="33">
        <f t="shared" si="7"/>
        <v>134918.69</v>
      </c>
      <c r="K22" s="33">
        <f t="shared" si="7"/>
        <v>77702.97</v>
      </c>
      <c r="L22" s="33">
        <f t="shared" si="6"/>
        <v>1045198.05</v>
      </c>
      <c r="M22"/>
    </row>
    <row r="23" spans="1:13" ht="17.25" customHeight="1">
      <c r="A23" s="27" t="s">
        <v>24</v>
      </c>
      <c r="B23" s="33">
        <v>1464.25</v>
      </c>
      <c r="C23" s="33">
        <v>15223.31</v>
      </c>
      <c r="D23" s="33">
        <v>69687</v>
      </c>
      <c r="E23" s="33">
        <v>37739.42</v>
      </c>
      <c r="F23" s="33">
        <v>57688.96</v>
      </c>
      <c r="G23" s="33">
        <v>33528.74</v>
      </c>
      <c r="H23" s="33">
        <v>24044.65</v>
      </c>
      <c r="I23" s="33">
        <v>14989.24</v>
      </c>
      <c r="J23" s="33">
        <v>22750.19</v>
      </c>
      <c r="K23" s="33">
        <v>27843.43</v>
      </c>
      <c r="L23" s="33">
        <f t="shared" si="6"/>
        <v>304959.18999999994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72</v>
      </c>
      <c r="B26" s="33">
        <v>661.23</v>
      </c>
      <c r="C26" s="33">
        <v>444.57</v>
      </c>
      <c r="D26" s="33">
        <v>1440.64</v>
      </c>
      <c r="E26" s="33">
        <v>1148.01</v>
      </c>
      <c r="F26" s="33">
        <v>1193.03</v>
      </c>
      <c r="G26" s="33">
        <v>717.5</v>
      </c>
      <c r="H26" s="33">
        <v>512.1</v>
      </c>
      <c r="I26" s="33">
        <v>509.29</v>
      </c>
      <c r="J26" s="33">
        <v>627.46</v>
      </c>
      <c r="K26" s="33">
        <v>787.85</v>
      </c>
      <c r="L26" s="33">
        <f t="shared" si="6"/>
        <v>8041.68</v>
      </c>
      <c r="M26" s="60"/>
    </row>
    <row r="27" spans="1:13" ht="17.25" customHeight="1">
      <c r="A27" s="27" t="s">
        <v>73</v>
      </c>
      <c r="B27" s="33">
        <v>338.08</v>
      </c>
      <c r="C27" s="33">
        <v>255.45</v>
      </c>
      <c r="D27" s="33">
        <v>832.55</v>
      </c>
      <c r="E27" s="33">
        <v>636.7</v>
      </c>
      <c r="F27" s="33">
        <v>694.48</v>
      </c>
      <c r="G27" s="33">
        <v>388.35</v>
      </c>
      <c r="H27" s="33">
        <v>284.54</v>
      </c>
      <c r="I27" s="33">
        <v>293</v>
      </c>
      <c r="J27" s="33">
        <v>353.13</v>
      </c>
      <c r="K27" s="33">
        <v>484.03</v>
      </c>
      <c r="L27" s="33">
        <f t="shared" si="6"/>
        <v>4560.3099999999995</v>
      </c>
      <c r="M27" s="60"/>
    </row>
    <row r="28" spans="1:13" ht="17.25" customHeight="1">
      <c r="A28" s="27" t="s">
        <v>74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132.71</v>
      </c>
      <c r="I28" s="33">
        <v>136.66</v>
      </c>
      <c r="J28" s="33">
        <v>161.62</v>
      </c>
      <c r="K28" s="33">
        <v>219.44</v>
      </c>
      <c r="L28" s="33">
        <f t="shared" si="6"/>
        <v>2089.92</v>
      </c>
      <c r="M28" s="60"/>
    </row>
    <row r="29" spans="1:13" ht="17.25" customHeight="1">
      <c r="A29" s="27" t="s">
        <v>84</v>
      </c>
      <c r="B29" s="33">
        <v>35318.75</v>
      </c>
      <c r="C29" s="33"/>
      <c r="D29" s="33"/>
      <c r="E29" s="33"/>
      <c r="F29" s="33"/>
      <c r="G29" s="33"/>
      <c r="H29" s="33">
        <v>34895.75</v>
      </c>
      <c r="I29" s="33">
        <v>0</v>
      </c>
      <c r="J29" s="33">
        <v>0</v>
      </c>
      <c r="K29" s="33">
        <v>0</v>
      </c>
      <c r="L29" s="33">
        <f t="shared" si="6"/>
        <v>70214.5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-126934.96999999999</v>
      </c>
      <c r="C32" s="33">
        <f t="shared" si="8"/>
        <v>-21229.97</v>
      </c>
      <c r="D32" s="33">
        <f t="shared" si="8"/>
        <v>-59892.520000000004</v>
      </c>
      <c r="E32" s="33">
        <f t="shared" si="8"/>
        <v>-45668.1799999999</v>
      </c>
      <c r="F32" s="33">
        <f t="shared" si="8"/>
        <v>-38332.56</v>
      </c>
      <c r="G32" s="33">
        <f t="shared" si="8"/>
        <v>-31926.44</v>
      </c>
      <c r="H32" s="33">
        <f t="shared" si="8"/>
        <v>-18983.16</v>
      </c>
      <c r="I32" s="33">
        <f t="shared" si="8"/>
        <v>-26304.15</v>
      </c>
      <c r="J32" s="33">
        <f t="shared" si="8"/>
        <v>-31541.64</v>
      </c>
      <c r="K32" s="33">
        <f t="shared" si="8"/>
        <v>-36642.89</v>
      </c>
      <c r="L32" s="33">
        <f aca="true" t="shared" si="9" ref="L32:L39">SUM(B32:K32)</f>
        <v>-437456.48</v>
      </c>
      <c r="M32"/>
    </row>
    <row r="33" spans="1:13" ht="18.75" customHeight="1">
      <c r="A33" s="27" t="s">
        <v>28</v>
      </c>
      <c r="B33" s="33">
        <f>B34+B35+B36+B37</f>
        <v>-19219.2</v>
      </c>
      <c r="C33" s="33">
        <f aca="true" t="shared" si="10" ref="C33:K33">C34+C35+C36+C37</f>
        <v>-20460</v>
      </c>
      <c r="D33" s="33">
        <f t="shared" si="10"/>
        <v>-62154.4</v>
      </c>
      <c r="E33" s="33">
        <f t="shared" si="10"/>
        <v>-42380.8</v>
      </c>
      <c r="F33" s="33">
        <f t="shared" si="10"/>
        <v>-40317.2</v>
      </c>
      <c r="G33" s="33">
        <f t="shared" si="10"/>
        <v>-33167.2</v>
      </c>
      <c r="H33" s="33">
        <f t="shared" si="10"/>
        <v>-19113.6</v>
      </c>
      <c r="I33" s="33">
        <f t="shared" si="10"/>
        <v>-24984.15</v>
      </c>
      <c r="J33" s="33">
        <f t="shared" si="10"/>
        <v>-26950</v>
      </c>
      <c r="K33" s="33">
        <f t="shared" si="10"/>
        <v>-39934.4</v>
      </c>
      <c r="L33" s="33">
        <f t="shared" si="9"/>
        <v>-328680.95000000007</v>
      </c>
      <c r="M33"/>
    </row>
    <row r="34" spans="1:13" s="36" customFormat="1" ht="18.75" customHeight="1">
      <c r="A34" s="34" t="s">
        <v>51</v>
      </c>
      <c r="B34" s="33">
        <f aca="true" t="shared" si="11" ref="B34:K34">-ROUND((B9)*$E$3,2)</f>
        <v>-19219.2</v>
      </c>
      <c r="C34" s="33">
        <f t="shared" si="11"/>
        <v>-20460</v>
      </c>
      <c r="D34" s="33">
        <f t="shared" si="11"/>
        <v>-62154.4</v>
      </c>
      <c r="E34" s="33">
        <f t="shared" si="11"/>
        <v>-42380.8</v>
      </c>
      <c r="F34" s="33">
        <f t="shared" si="11"/>
        <v>-40317.2</v>
      </c>
      <c r="G34" s="33">
        <f t="shared" si="11"/>
        <v>-33167.2</v>
      </c>
      <c r="H34" s="33">
        <f t="shared" si="11"/>
        <v>-19113.6</v>
      </c>
      <c r="I34" s="33">
        <f t="shared" si="11"/>
        <v>-18581.2</v>
      </c>
      <c r="J34" s="33">
        <f t="shared" si="11"/>
        <v>-26950</v>
      </c>
      <c r="K34" s="33">
        <f t="shared" si="11"/>
        <v>-39934.4</v>
      </c>
      <c r="L34" s="33">
        <f t="shared" si="9"/>
        <v>-322278.0000000001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-6402.95</v>
      </c>
      <c r="J37" s="17">
        <v>0</v>
      </c>
      <c r="K37" s="17">
        <v>0</v>
      </c>
      <c r="L37" s="33">
        <f t="shared" si="9"/>
        <v>-6402.95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-770</v>
      </c>
      <c r="D38" s="38">
        <f t="shared" si="12"/>
        <v>-550</v>
      </c>
      <c r="E38" s="38">
        <f t="shared" si="12"/>
        <v>-5960.389999999898</v>
      </c>
      <c r="F38" s="38">
        <f t="shared" si="12"/>
        <v>-880</v>
      </c>
      <c r="G38" s="38">
        <f t="shared" si="12"/>
        <v>0</v>
      </c>
      <c r="H38" s="38">
        <f t="shared" si="12"/>
        <v>-1540</v>
      </c>
      <c r="I38" s="38">
        <f t="shared" si="12"/>
        <v>-1320</v>
      </c>
      <c r="J38" s="38">
        <f t="shared" si="12"/>
        <v>-440</v>
      </c>
      <c r="K38" s="38">
        <f t="shared" si="12"/>
        <v>-220</v>
      </c>
      <c r="L38" s="33">
        <f t="shared" si="9"/>
        <v>-119393.9799999999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-32093.27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-770</v>
      </c>
      <c r="D46" s="17">
        <v>-550</v>
      </c>
      <c r="E46" s="17">
        <v>0</v>
      </c>
      <c r="F46" s="17">
        <v>-880</v>
      </c>
      <c r="G46" s="17">
        <v>0</v>
      </c>
      <c r="H46" s="17">
        <v>-1540</v>
      </c>
      <c r="I46" s="17">
        <v>-1320</v>
      </c>
      <c r="J46" s="17">
        <v>-440</v>
      </c>
      <c r="K46" s="17">
        <v>-220</v>
      </c>
      <c r="L46" s="30">
        <f t="shared" si="13"/>
        <v>-5720</v>
      </c>
      <c r="M46"/>
    </row>
    <row r="47" spans="1:12" ht="18.75" customHeight="1">
      <c r="A47" s="37" t="s">
        <v>66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67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68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85</v>
      </c>
      <c r="B51" s="17">
        <v>-2.18</v>
      </c>
      <c r="C51" s="17">
        <v>0.03</v>
      </c>
      <c r="D51" s="17">
        <v>2811.88</v>
      </c>
      <c r="E51" s="17">
        <v>2673.01</v>
      </c>
      <c r="F51" s="17">
        <v>2864.64</v>
      </c>
      <c r="G51" s="17">
        <v>1240.76</v>
      </c>
      <c r="H51" s="17">
        <v>1670.44</v>
      </c>
      <c r="I51" s="17">
        <v>0</v>
      </c>
      <c r="J51" s="17">
        <v>-4151.64</v>
      </c>
      <c r="K51" s="17">
        <v>3511.51</v>
      </c>
      <c r="L51" s="33">
        <f aca="true" t="shared" si="14" ref="L51:L56">SUM(B51:K51)</f>
        <v>10618.45</v>
      </c>
      <c r="M51"/>
    </row>
    <row r="52" spans="1:13" ht="18.75" customHeight="1">
      <c r="A52" s="27" t="s">
        <v>75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76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77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41</v>
      </c>
      <c r="B56" s="41">
        <f aca="true" t="shared" si="16" ref="B56:K56">IF(B20+B32+B45+B57&lt;0,0,B20+B32+B57)</f>
        <v>692201.3700000001</v>
      </c>
      <c r="C56" s="41">
        <f t="shared" si="16"/>
        <v>529818.76</v>
      </c>
      <c r="D56" s="41">
        <f t="shared" si="16"/>
        <v>1727109.92</v>
      </c>
      <c r="E56" s="41">
        <f t="shared" si="16"/>
        <v>1379347.87</v>
      </c>
      <c r="F56" s="41">
        <f t="shared" si="16"/>
        <v>1440408.9800000002</v>
      </c>
      <c r="G56" s="41">
        <f t="shared" si="16"/>
        <v>856389.23</v>
      </c>
      <c r="H56" s="41">
        <f t="shared" si="16"/>
        <v>615629.37</v>
      </c>
      <c r="I56" s="41">
        <f t="shared" si="16"/>
        <v>603678.3700000001</v>
      </c>
      <c r="J56" s="41">
        <f t="shared" si="16"/>
        <v>746893.0299999998</v>
      </c>
      <c r="K56" s="41">
        <f t="shared" si="16"/>
        <v>938922.1399999999</v>
      </c>
      <c r="L56" s="42">
        <f t="shared" si="14"/>
        <v>9530399.040000001</v>
      </c>
      <c r="M56" s="55"/>
    </row>
    <row r="57" spans="1:13" ht="18.75" customHeight="1">
      <c r="A57" s="27" t="s">
        <v>42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43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44</v>
      </c>
      <c r="B62" s="41">
        <f>SUM(B63:B76)</f>
        <v>692201.37</v>
      </c>
      <c r="C62" s="41">
        <f aca="true" t="shared" si="18" ref="C62:J62">SUM(C63:C74)</f>
        <v>529818.76</v>
      </c>
      <c r="D62" s="41">
        <f t="shared" si="18"/>
        <v>1727109.92</v>
      </c>
      <c r="E62" s="41">
        <f t="shared" si="18"/>
        <v>1379347.87</v>
      </c>
      <c r="F62" s="41">
        <f t="shared" si="18"/>
        <v>1440408.98</v>
      </c>
      <c r="G62" s="41">
        <f t="shared" si="18"/>
        <v>856389.23</v>
      </c>
      <c r="H62" s="41">
        <f t="shared" si="18"/>
        <v>615629.37</v>
      </c>
      <c r="I62" s="41">
        <f>SUM(I63:I79)</f>
        <v>603678.37</v>
      </c>
      <c r="J62" s="41">
        <f t="shared" si="18"/>
        <v>746893.03</v>
      </c>
      <c r="K62" s="41">
        <f>SUM(K63:K76)</f>
        <v>938922.14</v>
      </c>
      <c r="L62" s="46">
        <f>SUM(B62:K62)</f>
        <v>9530399.040000001</v>
      </c>
      <c r="M62" s="40"/>
    </row>
    <row r="63" spans="1:13" ht="18.75" customHeight="1">
      <c r="A63" s="47" t="s">
        <v>45</v>
      </c>
      <c r="B63" s="48">
        <v>692201.37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692201.37</v>
      </c>
      <c r="M63"/>
    </row>
    <row r="64" spans="1:13" ht="18.75" customHeight="1">
      <c r="A64" s="47" t="s">
        <v>54</v>
      </c>
      <c r="B64" s="17">
        <v>0</v>
      </c>
      <c r="C64" s="48">
        <v>463803.34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463803.34</v>
      </c>
      <c r="M64"/>
    </row>
    <row r="65" spans="1:13" ht="18.75" customHeight="1">
      <c r="A65" s="47" t="s">
        <v>55</v>
      </c>
      <c r="B65" s="17">
        <v>0</v>
      </c>
      <c r="C65" s="48">
        <v>66015.42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66015.42</v>
      </c>
      <c r="M65" s="58"/>
    </row>
    <row r="66" spans="1:12" ht="18.75" customHeight="1">
      <c r="A66" s="47" t="s">
        <v>46</v>
      </c>
      <c r="B66" s="17">
        <v>0</v>
      </c>
      <c r="C66" s="17">
        <v>0</v>
      </c>
      <c r="D66" s="48">
        <v>1727109.92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1727109.92</v>
      </c>
    </row>
    <row r="67" spans="1:12" ht="18.75" customHeight="1">
      <c r="A67" s="47" t="s">
        <v>47</v>
      </c>
      <c r="B67" s="17">
        <v>0</v>
      </c>
      <c r="C67" s="17">
        <v>0</v>
      </c>
      <c r="D67" s="17">
        <v>0</v>
      </c>
      <c r="E67" s="48">
        <v>1379347.87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1379347.87</v>
      </c>
    </row>
    <row r="68" spans="1:12" ht="18.75" customHeight="1">
      <c r="A68" s="47" t="s">
        <v>48</v>
      </c>
      <c r="B68" s="17">
        <v>0</v>
      </c>
      <c r="C68" s="17">
        <v>0</v>
      </c>
      <c r="D68" s="17">
        <v>0</v>
      </c>
      <c r="E68" s="17">
        <v>0</v>
      </c>
      <c r="F68" s="48">
        <v>1440408.98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1440408.98</v>
      </c>
    </row>
    <row r="69" spans="1:12" ht="18.75" customHeight="1">
      <c r="A69" s="47" t="s">
        <v>49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856389.23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856389.23</v>
      </c>
    </row>
    <row r="70" spans="1:12" ht="18.75" customHeight="1">
      <c r="A70" s="47" t="s">
        <v>50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615629.37</v>
      </c>
      <c r="I70" s="17">
        <v>0</v>
      </c>
      <c r="J70" s="17">
        <v>0</v>
      </c>
      <c r="K70" s="17">
        <v>0</v>
      </c>
      <c r="L70" s="46">
        <f t="shared" si="19"/>
        <v>615629.37</v>
      </c>
    </row>
    <row r="71" spans="1:12" ht="18.75" customHeight="1">
      <c r="A71" s="47" t="s">
        <v>78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603678.37</v>
      </c>
      <c r="J71" s="17">
        <v>0</v>
      </c>
      <c r="K71" s="17">
        <v>0</v>
      </c>
      <c r="L71" s="46">
        <f t="shared" si="19"/>
        <v>603678.37</v>
      </c>
    </row>
    <row r="72" spans="1:12" ht="18.75" customHeight="1">
      <c r="A72" s="47" t="s">
        <v>52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746893.03</v>
      </c>
      <c r="K72" s="17">
        <v>0</v>
      </c>
      <c r="L72" s="46">
        <f t="shared" si="19"/>
        <v>746893.03</v>
      </c>
    </row>
    <row r="73" spans="1:12" ht="18.75" customHeight="1">
      <c r="A73" s="47" t="s">
        <v>62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555590.86</v>
      </c>
      <c r="L73" s="46">
        <f t="shared" si="19"/>
        <v>555590.86</v>
      </c>
    </row>
    <row r="74" spans="1:12" ht="18.75" customHeight="1">
      <c r="A74" s="47" t="s">
        <v>63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383331.28</v>
      </c>
      <c r="L74" s="46">
        <f t="shared" si="19"/>
        <v>383331.28</v>
      </c>
    </row>
    <row r="75" spans="1:12" ht="18.75" customHeight="1">
      <c r="A75" s="47" t="s">
        <v>64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65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79</v>
      </c>
      <c r="H77"/>
      <c r="I77"/>
      <c r="J77"/>
      <c r="K77"/>
    </row>
    <row r="78" spans="1:11" ht="18" customHeight="1">
      <c r="A78" s="59" t="s">
        <v>86</v>
      </c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2024-04-25T21:33:35Z</dcterms:modified>
  <cp:category/>
  <cp:version/>
  <cp:contentType/>
  <cp:contentStatus/>
</cp:coreProperties>
</file>