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<sst xmlns="http://schemas.openxmlformats.org/spreadsheetml/2006/main" count="87" uniqueCount="86">
  <si>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</si>
  <si>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</si>
  <si>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</si>
  <si>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</si>
  <si>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</si>
  <si>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</si>
  <si>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</si>
  <si>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</si>
  <si>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</si>
  <si>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</si>
  <si>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</si>
  <si>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</si>
  <si>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</si>
  <si>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</si>
  <si>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</si>
  <si>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</si>
  <si>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</si>
  <si>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</si>
  <si>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</si>
  <si>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</si>
  <si>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</si>
  <si>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</si>
  <si>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</si>
  <si>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</si>
  <si>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</si>
  <si>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</si>
  <si>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</si>
  <si>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</si>
  <si>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</si>
  <si>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</si>
  <si>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</si>
  <si>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</si>
  <si>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</si>
  <si>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</si>
  <si>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</si>
  <si>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</si>
  <si>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</si>
  <si>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</si>
  <si>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</si>
  <si>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</si>
  <si>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</si>
  <si>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</si>
  <si>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</si>
  <si>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</si>
  <si>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</si>
  <si>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</si>
  <si>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</si>
  <si>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</si>
  <si>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</si>
  <si>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</si>
  <si>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</si>
  <si>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</si>
  <si>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</si>
  <si>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</si>
  <si>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</si>
  <si>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</si>
  <si>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</si>
  <si>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</si>
  <si>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</si>
  <si>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</si>
  <si>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</si>
  <si>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</si>
  <si>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</si>
  <si>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</si>
  <si>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</si>
  <si>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</si>
  <si>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</si>
  <si>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</si>
  <si>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</si>
  <si>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</si>
  <si>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</si>
  <si>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</si>
  <si>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</si>
  <si>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</si>
  <si>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</si>
  <si>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</si>
  <si>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</si>
  <si>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</si>
  <si>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</si>
  <si>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</si>
  <si>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</si>
  <si>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</si>
  <si>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</si>
  <si>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</si>
  <si>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13/04/24 - VENCIMENTO 19/04/24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</si>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</sst>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45979</v>
      </c>
      <c r="C7" s="10">
        <f aca="true" t="shared" si="0" ref="C7:K7">C8+C11</f>
        <v>59309</v>
      </c>
      <c r="D7" s="10">
        <f t="shared" si="0"/>
        <v>190448</v>
      </c>
      <c r="E7" s="10">
        <f t="shared" si="0"/>
        <v>145868</v>
      </c>
      <c r="F7" s="10">
        <f t="shared" si="0"/>
        <v>161377</v>
      </c>
      <c r="G7" s="10">
        <f t="shared" si="0"/>
        <v>77016</v>
      </c>
      <c r="H7" s="10">
        <f t="shared" si="0"/>
        <v>53305</v>
      </c>
      <c r="I7" s="10">
        <f t="shared" si="0"/>
        <v>73114</v>
      </c>
      <c r="J7" s="10">
        <f t="shared" si="0"/>
        <v>47151</v>
      </c>
      <c r="K7" s="10">
        <f t="shared" si="0"/>
        <v>127425</v>
      </c>
      <c r="L7" s="10">
        <f aca="true" t="shared" si="1" ref="L7:L13">SUM(B7:K7)</f>
        <v>980992</v>
      </c>
      <c r="M7" s="11"/>
    </row>
    <row r="8" spans="1:13" ht="17.25" customHeight="1">
      <c r="A8" s="12" t="s">
        <v>81</v>
      </c>
      <c r="B8" s="13">
        <f>B9+B10</f>
        <v>3403</v>
      </c>
      <c r="C8" s="13">
        <f aca="true" t="shared" si="2" ref="C8:K8">C9+C10</f>
        <v>3334</v>
      </c>
      <c r="D8" s="13">
        <f t="shared" si="2"/>
        <v>11747</v>
      </c>
      <c r="E8" s="13">
        <f t="shared" si="2"/>
        <v>8350</v>
      </c>
      <c r="F8" s="13">
        <f t="shared" si="2"/>
        <v>7867</v>
      </c>
      <c r="G8" s="13">
        <f t="shared" si="2"/>
        <v>5107</v>
      </c>
      <c r="H8" s="13">
        <f t="shared" si="2"/>
        <v>2989</v>
      </c>
      <c r="I8" s="13">
        <f t="shared" si="2"/>
        <v>3060</v>
      </c>
      <c r="J8" s="13">
        <f t="shared" si="2"/>
        <v>2662</v>
      </c>
      <c r="K8" s="13">
        <f t="shared" si="2"/>
        <v>6451</v>
      </c>
      <c r="L8" s="13">
        <f t="shared" si="1"/>
        <v>54970</v>
      </c>
      <c r="M8"/>
    </row>
    <row r="9" spans="1:13" ht="17.25" customHeight="1">
      <c r="A9" s="14" t="s">
        <v>18</v>
      </c>
      <c r="B9" s="15">
        <v>3401</v>
      </c>
      <c r="C9" s="15">
        <v>3334</v>
      </c>
      <c r="D9" s="15">
        <v>11747</v>
      </c>
      <c r="E9" s="15">
        <v>8349</v>
      </c>
      <c r="F9" s="15">
        <v>7867</v>
      </c>
      <c r="G9" s="15">
        <v>5107</v>
      </c>
      <c r="H9" s="15">
        <v>2966</v>
      </c>
      <c r="I9" s="15">
        <v>3060</v>
      </c>
      <c r="J9" s="15">
        <v>2662</v>
      </c>
      <c r="K9" s="15">
        <v>6451</v>
      </c>
      <c r="L9" s="13">
        <f t="shared" si="1"/>
        <v>54944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23</v>
      </c>
      <c r="I10" s="15">
        <v>0</v>
      </c>
      <c r="J10" s="15">
        <v>0</v>
      </c>
      <c r="K10" s="15">
        <v>0</v>
      </c>
      <c r="L10" s="13">
        <f t="shared" si="1"/>
        <v>26</v>
      </c>
      <c r="M10"/>
    </row>
    <row r="11" spans="1:13" ht="17.25" customHeight="1">
      <c r="A11" s="12" t="s">
        <v>70</v>
      </c>
      <c r="B11" s="15">
        <v>42576</v>
      </c>
      <c r="C11" s="15">
        <v>55975</v>
      </c>
      <c r="D11" s="15">
        <v>178701</v>
      </c>
      <c r="E11" s="15">
        <v>137518</v>
      </c>
      <c r="F11" s="15">
        <v>153510</v>
      </c>
      <c r="G11" s="15">
        <v>71909</v>
      </c>
      <c r="H11" s="15">
        <v>50316</v>
      </c>
      <c r="I11" s="15">
        <v>70054</v>
      </c>
      <c r="J11" s="15">
        <v>44489</v>
      </c>
      <c r="K11" s="15">
        <v>120974</v>
      </c>
      <c r="L11" s="13">
        <f t="shared" si="1"/>
        <v>926022</v>
      </c>
      <c r="M11" s="60"/>
    </row>
    <row r="12" spans="1:13" ht="17.25" customHeight="1">
      <c r="A12" s="14" t="s">
        <v>83</v>
      </c>
      <c r="B12" s="15">
        <v>5360</v>
      </c>
      <c r="C12" s="15">
        <v>4826</v>
      </c>
      <c r="D12" s="15">
        <v>16331</v>
      </c>
      <c r="E12" s="15">
        <v>15075</v>
      </c>
      <c r="F12" s="15">
        <v>14702</v>
      </c>
      <c r="G12" s="15">
        <v>7609</v>
      </c>
      <c r="H12" s="15">
        <v>5102</v>
      </c>
      <c r="I12" s="15">
        <v>3882</v>
      </c>
      <c r="J12" s="15">
        <v>3511</v>
      </c>
      <c r="K12" s="15">
        <v>8188</v>
      </c>
      <c r="L12" s="13">
        <f t="shared" si="1"/>
        <v>84586</v>
      </c>
      <c r="M12" s="60"/>
    </row>
    <row r="13" spans="1:13" ht="17.25" customHeight="1">
      <c r="A13" s="14" t="s">
        <v>71</v>
      </c>
      <c r="B13" s="15">
        <f>+B11-B12</f>
        <v>37216</v>
      </c>
      <c r="C13" s="15">
        <f aca="true" t="shared" si="3" ref="C13:K13">+C11-C12</f>
        <v>51149</v>
      </c>
      <c r="D13" s="15">
        <f t="shared" si="3"/>
        <v>162370</v>
      </c>
      <c r="E13" s="15">
        <f t="shared" si="3"/>
        <v>122443</v>
      </c>
      <c r="F13" s="15">
        <f t="shared" si="3"/>
        <v>138808</v>
      </c>
      <c r="G13" s="15">
        <f t="shared" si="3"/>
        <v>64300</v>
      </c>
      <c r="H13" s="15">
        <f t="shared" si="3"/>
        <v>45214</v>
      </c>
      <c r="I13" s="15">
        <f t="shared" si="3"/>
        <v>66172</v>
      </c>
      <c r="J13" s="15">
        <f t="shared" si="3"/>
        <v>40978</v>
      </c>
      <c r="K13" s="15">
        <f t="shared" si="3"/>
        <v>112786</v>
      </c>
      <c r="L13" s="13">
        <f t="shared" si="1"/>
        <v>841436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1.247632299707898</v>
      </c>
      <c r="C18" s="22">
        <v>1.161295994553145</v>
      </c>
      <c r="D18" s="22">
        <v>1.050448831871826</v>
      </c>
      <c r="E18" s="22">
        <v>1.13709166344347</v>
      </c>
      <c r="F18" s="22">
        <v>1.201222683969735</v>
      </c>
      <c r="G18" s="22">
        <v>1.122719074617046</v>
      </c>
      <c r="H18" s="22">
        <v>1.011418680230966</v>
      </c>
      <c r="I18" s="22">
        <v>1.101858776532041</v>
      </c>
      <c r="J18" s="22">
        <v>1.274915021874044</v>
      </c>
      <c r="K18" s="22">
        <v>1.099289885743925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459230.35000000003</v>
      </c>
      <c r="C20" s="25">
        <f aca="true" t="shared" si="4" ref="C20:K20">SUM(C21:C30)</f>
        <v>295591.9</v>
      </c>
      <c r="D20" s="25">
        <f t="shared" si="4"/>
        <v>1035652.6100000001</v>
      </c>
      <c r="E20" s="25">
        <f t="shared" si="4"/>
        <v>863470.3899999999</v>
      </c>
      <c r="F20" s="25">
        <f t="shared" si="4"/>
        <v>894190.0299999999</v>
      </c>
      <c r="G20" s="25">
        <f t="shared" si="4"/>
        <v>438592.57999999996</v>
      </c>
      <c r="H20" s="25">
        <f t="shared" si="4"/>
        <v>322415.74999999994</v>
      </c>
      <c r="I20" s="25">
        <f t="shared" si="4"/>
        <v>367982.25</v>
      </c>
      <c r="J20" s="25">
        <f t="shared" si="4"/>
        <v>300679.32999999996</v>
      </c>
      <c r="K20" s="25">
        <f t="shared" si="4"/>
        <v>567845.88</v>
      </c>
      <c r="L20" s="25">
        <f>SUM(B20:K20)</f>
        <v>5545651.069999999</v>
      </c>
      <c r="M20"/>
    </row>
    <row r="21" spans="1:13" ht="17.25" customHeight="1">
      <c r="A21" s="26" t="s">
        <v>22</v>
      </c>
      <c r="B21" s="56">
        <f>ROUND((B15+B16)*B7,2)</f>
        <v>336883.54</v>
      </c>
      <c r="C21" s="56">
        <f aca="true" t="shared" si="5" ref="C21:K21">ROUND((C15+C16)*C7,2)</f>
        <v>244667.42</v>
      </c>
      <c r="D21" s="56">
        <f t="shared" si="5"/>
        <v>935080.64</v>
      </c>
      <c r="E21" s="56">
        <f t="shared" si="5"/>
        <v>725459.91</v>
      </c>
      <c r="F21" s="56">
        <f t="shared" si="5"/>
        <v>709155.09</v>
      </c>
      <c r="G21" s="56">
        <f t="shared" si="5"/>
        <v>372133.61</v>
      </c>
      <c r="H21" s="56">
        <f t="shared" si="5"/>
        <v>283715.86</v>
      </c>
      <c r="I21" s="56">
        <f t="shared" si="5"/>
        <v>322644.77</v>
      </c>
      <c r="J21" s="56">
        <f t="shared" si="5"/>
        <v>224089.84</v>
      </c>
      <c r="K21" s="56">
        <f t="shared" si="5"/>
        <v>494536.43</v>
      </c>
      <c r="L21" s="33">
        <f aca="true" t="shared" si="6" ref="L21:L28">SUM(B21:K21)</f>
        <v>4648367.109999999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83423.25</v>
      </c>
      <c r="C22" s="33">
        <f t="shared" si="7"/>
        <v>39463.87</v>
      </c>
      <c r="D22" s="33">
        <f t="shared" si="7"/>
        <v>47173.73</v>
      </c>
      <c r="E22" s="33">
        <f t="shared" si="7"/>
        <v>99454.51</v>
      </c>
      <c r="F22" s="33">
        <f t="shared" si="7"/>
        <v>142698.09</v>
      </c>
      <c r="G22" s="33">
        <f t="shared" si="7"/>
        <v>45667.89</v>
      </c>
      <c r="H22" s="33">
        <f t="shared" si="7"/>
        <v>3239.66</v>
      </c>
      <c r="I22" s="33">
        <f t="shared" si="7"/>
        <v>32864.2</v>
      </c>
      <c r="J22" s="33">
        <f t="shared" si="7"/>
        <v>61605.66</v>
      </c>
      <c r="K22" s="33">
        <f t="shared" si="7"/>
        <v>49102.47</v>
      </c>
      <c r="L22" s="33">
        <f t="shared" si="6"/>
        <v>604693.33</v>
      </c>
      <c r="M22"/>
    </row>
    <row r="23" spans="1:13" ht="17.25" customHeight="1">
      <c r="A23" s="27" t="s">
        <v>24</v>
      </c>
      <c r="B23" s="33">
        <v>585.7</v>
      </c>
      <c r="C23" s="33">
        <v>8864.21</v>
      </c>
      <c r="D23" s="33">
        <v>47120.87</v>
      </c>
      <c r="E23" s="33">
        <v>32799.32</v>
      </c>
      <c r="F23" s="33">
        <v>36455.9</v>
      </c>
      <c r="G23" s="33">
        <v>19640.18</v>
      </c>
      <c r="H23" s="33">
        <v>13097.11</v>
      </c>
      <c r="I23" s="33">
        <v>9716.54</v>
      </c>
      <c r="J23" s="33">
        <v>10405.8</v>
      </c>
      <c r="K23" s="33">
        <v>19077.31</v>
      </c>
      <c r="L23" s="33">
        <f t="shared" si="6"/>
        <v>197762.93999999997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619.02</v>
      </c>
      <c r="C26" s="33">
        <v>399.55</v>
      </c>
      <c r="D26" s="33">
        <v>1398.43</v>
      </c>
      <c r="E26" s="33">
        <v>1164.89</v>
      </c>
      <c r="F26" s="33">
        <v>1207.1</v>
      </c>
      <c r="G26" s="33">
        <v>593.7</v>
      </c>
      <c r="H26" s="33">
        <v>436.13</v>
      </c>
      <c r="I26" s="33">
        <v>498.03</v>
      </c>
      <c r="J26" s="33">
        <v>405.18</v>
      </c>
      <c r="K26" s="33">
        <v>768.15</v>
      </c>
      <c r="L26" s="33">
        <f t="shared" si="6"/>
        <v>7490.179999999999</v>
      </c>
      <c r="M26" s="60"/>
    </row>
    <row r="27" spans="1:13" ht="17.25" customHeight="1">
      <c r="A27" s="27" t="s">
        <v>74</v>
      </c>
      <c r="B27" s="33">
        <v>338.08</v>
      </c>
      <c r="C27" s="33">
        <v>255.45</v>
      </c>
      <c r="D27" s="33">
        <v>832.55</v>
      </c>
      <c r="E27" s="33">
        <v>636.7</v>
      </c>
      <c r="F27" s="33">
        <v>694.48</v>
      </c>
      <c r="G27" s="33">
        <v>388.35</v>
      </c>
      <c r="H27" s="33">
        <v>284.56</v>
      </c>
      <c r="I27" s="33">
        <v>293</v>
      </c>
      <c r="J27" s="33">
        <v>353.13</v>
      </c>
      <c r="K27" s="33">
        <v>483.98</v>
      </c>
      <c r="L27" s="33">
        <f t="shared" si="6"/>
        <v>4560.28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2089.92</v>
      </c>
      <c r="M28" s="60"/>
    </row>
    <row r="29" spans="1:13" ht="17.25" customHeight="1">
      <c r="A29" s="27" t="s">
        <v>85</v>
      </c>
      <c r="B29" s="33">
        <v>35399.94</v>
      </c>
      <c r="C29" s="33"/>
      <c r="D29" s="33"/>
      <c r="E29" s="33"/>
      <c r="F29" s="33"/>
      <c r="G29" s="33"/>
      <c r="H29" s="33">
        <v>19680.67</v>
      </c>
      <c r="I29" s="33">
        <v>0</v>
      </c>
      <c r="J29" s="33">
        <v>0</v>
      </c>
      <c r="K29" s="33">
        <v>0</v>
      </c>
      <c r="L29" s="33">
        <v>54674.65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-122677.98999999999</v>
      </c>
      <c r="C32" s="33">
        <f t="shared" si="8"/>
        <v>-14669.6</v>
      </c>
      <c r="D32" s="33">
        <f t="shared" si="8"/>
        <v>-51686.8</v>
      </c>
      <c r="E32" s="33">
        <f t="shared" si="8"/>
        <v>-798695.99</v>
      </c>
      <c r="F32" s="33">
        <f t="shared" si="8"/>
        <v>-876614.8</v>
      </c>
      <c r="G32" s="33">
        <f t="shared" si="8"/>
        <v>-22470.8</v>
      </c>
      <c r="H32" s="33">
        <f t="shared" si="8"/>
        <v>-13050.4</v>
      </c>
      <c r="I32" s="33">
        <f t="shared" si="8"/>
        <v>-328464</v>
      </c>
      <c r="J32" s="33">
        <f t="shared" si="8"/>
        <v>-11712.8</v>
      </c>
      <c r="K32" s="33">
        <f t="shared" si="8"/>
        <v>-28384.4</v>
      </c>
      <c r="L32" s="33">
        <f aca="true" t="shared" si="9" ref="L32:L39">SUM(B32:K32)</f>
        <v>-2268427.5799999996</v>
      </c>
      <c r="M32"/>
    </row>
    <row r="33" spans="1:13" ht="18.75" customHeight="1">
      <c r="A33" s="27" t="s">
        <v>28</v>
      </c>
      <c r="B33" s="33">
        <f>B34+B35+B36+B37</f>
        <v>-14964.4</v>
      </c>
      <c r="C33" s="33">
        <f aca="true" t="shared" si="10" ref="C33:K33">C34+C35+C36+C37</f>
        <v>-14669.6</v>
      </c>
      <c r="D33" s="33">
        <f t="shared" si="10"/>
        <v>-51686.8</v>
      </c>
      <c r="E33" s="33">
        <f t="shared" si="10"/>
        <v>-36735.6</v>
      </c>
      <c r="F33" s="33">
        <f t="shared" si="10"/>
        <v>-34614.8</v>
      </c>
      <c r="G33" s="33">
        <f t="shared" si="10"/>
        <v>-22470.8</v>
      </c>
      <c r="H33" s="33">
        <f t="shared" si="10"/>
        <v>-13050.4</v>
      </c>
      <c r="I33" s="33">
        <f t="shared" si="10"/>
        <v>-13464</v>
      </c>
      <c r="J33" s="33">
        <f t="shared" si="10"/>
        <v>-11712.8</v>
      </c>
      <c r="K33" s="33">
        <f t="shared" si="10"/>
        <v>-28384.4</v>
      </c>
      <c r="L33" s="33">
        <f t="shared" si="9"/>
        <v>-241753.59999999998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-14964.4</v>
      </c>
      <c r="C34" s="33">
        <f t="shared" si="11"/>
        <v>-14669.6</v>
      </c>
      <c r="D34" s="33">
        <f t="shared" si="11"/>
        <v>-51686.8</v>
      </c>
      <c r="E34" s="33">
        <f t="shared" si="11"/>
        <v>-36735.6</v>
      </c>
      <c r="F34" s="33">
        <f t="shared" si="11"/>
        <v>-34614.8</v>
      </c>
      <c r="G34" s="33">
        <f t="shared" si="11"/>
        <v>-22470.8</v>
      </c>
      <c r="H34" s="33">
        <f t="shared" si="11"/>
        <v>-13050.4</v>
      </c>
      <c r="I34" s="33">
        <f t="shared" si="11"/>
        <v>-13464</v>
      </c>
      <c r="J34" s="33">
        <f t="shared" si="11"/>
        <v>-11712.8</v>
      </c>
      <c r="K34" s="33">
        <f t="shared" si="11"/>
        <v>-28384.4</v>
      </c>
      <c r="L34" s="33">
        <f t="shared" si="9"/>
        <v>-241753.59999999998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-761960.39</v>
      </c>
      <c r="F38" s="38">
        <f t="shared" si="12"/>
        <v>-842000</v>
      </c>
      <c r="G38" s="38">
        <f t="shared" si="12"/>
        <v>0</v>
      </c>
      <c r="H38" s="38">
        <f t="shared" si="12"/>
        <v>0</v>
      </c>
      <c r="I38" s="38">
        <f t="shared" si="12"/>
        <v>-315000</v>
      </c>
      <c r="J38" s="38">
        <f t="shared" si="12"/>
        <v>0</v>
      </c>
      <c r="K38" s="38">
        <f t="shared" si="12"/>
        <v>0</v>
      </c>
      <c r="L38" s="33">
        <f t="shared" si="9"/>
        <v>-2026673.98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-32093.27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-842000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-1913000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336552.36000000004</v>
      </c>
      <c r="C56" s="41">
        <f t="shared" si="16"/>
        <v>280922.30000000005</v>
      </c>
      <c r="D56" s="41">
        <f t="shared" si="16"/>
        <v>983965.81</v>
      </c>
      <c r="E56" s="41">
        <f t="shared" si="16"/>
        <v>64774.39999999991</v>
      </c>
      <c r="F56" s="41">
        <f t="shared" si="16"/>
        <v>17575.229999999865</v>
      </c>
      <c r="G56" s="41">
        <f t="shared" si="16"/>
        <v>416121.77999999997</v>
      </c>
      <c r="H56" s="41">
        <f t="shared" si="16"/>
        <v>309365.3499999999</v>
      </c>
      <c r="I56" s="41">
        <f t="shared" si="16"/>
        <v>39518.25</v>
      </c>
      <c r="J56" s="41">
        <f t="shared" si="16"/>
        <v>288966.52999999997</v>
      </c>
      <c r="K56" s="41">
        <f t="shared" si="16"/>
        <v>539461.48</v>
      </c>
      <c r="L56" s="42">
        <f t="shared" si="14"/>
        <v>3277223.4899999998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336552.36</v>
      </c>
      <c r="C62" s="41">
        <f aca="true" t="shared" si="18" ref="C62:J62">SUM(C63:C74)</f>
        <v>280922.3</v>
      </c>
      <c r="D62" s="41">
        <f t="shared" si="18"/>
        <v>983965.8059267965</v>
      </c>
      <c r="E62" s="41">
        <f t="shared" si="18"/>
        <v>64774.39579191408</v>
      </c>
      <c r="F62" s="41">
        <f t="shared" si="18"/>
        <v>17575.2305111459</v>
      </c>
      <c r="G62" s="41">
        <f t="shared" si="18"/>
        <v>416121.78224675724</v>
      </c>
      <c r="H62" s="41">
        <f t="shared" si="18"/>
        <v>309365.35067300795</v>
      </c>
      <c r="I62" s="41">
        <f>SUM(I63:I79)</f>
        <v>39518.251516323886</v>
      </c>
      <c r="J62" s="41">
        <f t="shared" si="18"/>
        <v>288966.53324875847</v>
      </c>
      <c r="K62" s="41">
        <f>SUM(K63:K76)</f>
        <v>539461.48</v>
      </c>
      <c r="L62" s="46">
        <f>SUM(B62:K62)</f>
        <v>3277223.4899147036</v>
      </c>
      <c r="M62" s="40"/>
    </row>
    <row r="63" spans="1:13" ht="18.75" customHeight="1">
      <c r="A63" s="47" t="s">
        <v>46</v>
      </c>
      <c r="B63" s="48">
        <v>336552.36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336552.36</v>
      </c>
      <c r="M63"/>
    </row>
    <row r="64" spans="1:13" ht="18.75" customHeight="1">
      <c r="A64" s="47" t="s">
        <v>55</v>
      </c>
      <c r="B64" s="17">
        <v>0</v>
      </c>
      <c r="C64" s="48">
        <v>246116.03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246116.03</v>
      </c>
      <c r="M64"/>
    </row>
    <row r="65" spans="1:13" ht="18.75" customHeight="1">
      <c r="A65" s="47" t="s">
        <v>56</v>
      </c>
      <c r="B65" s="17">
        <v>0</v>
      </c>
      <c r="C65" s="48">
        <v>34806.27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34806.27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983965.8059267965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983965.8059267965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64774.39579191408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64774.39579191408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17575.2305111459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17575.2305111459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416121.78224675724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416121.78224675724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309365.35067300795</v>
      </c>
      <c r="I70" s="17">
        <v>0</v>
      </c>
      <c r="J70" s="17">
        <v>0</v>
      </c>
      <c r="K70" s="17">
        <v>0</v>
      </c>
      <c r="L70" s="46">
        <f t="shared" si="19"/>
        <v>309365.35067300795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39518.251516323886</v>
      </c>
      <c r="J71" s="17">
        <v>0</v>
      </c>
      <c r="K71" s="17">
        <v>0</v>
      </c>
      <c r="L71" s="46">
        <f t="shared" si="19"/>
        <v>39518.251516323886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288966.53324875847</v>
      </c>
      <c r="K72" s="17">
        <v>0</v>
      </c>
      <c r="L72" s="46">
        <f t="shared" si="19"/>
        <v>288966.53324875847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294114.4</v>
      </c>
      <c r="L73" s="46">
        <f t="shared" si="19"/>
        <v>294114.4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245347.08</v>
      </c>
      <c r="L74" s="46">
        <f t="shared" si="19"/>
        <v>245347.08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2024-04-18T20:22:45Z</dcterms:modified>
  <cp:category/>
  <cp:version/>
  <cp:contentType/>
  <cp:contentStatus/>
</cp:coreProperties>
</file>