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<sst xmlns="http://schemas.openxmlformats.org/spreadsheetml/2006/main" count="87" uniqueCount="86">
  <si>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</si>
  <si>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</si>
  <si>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</si>
  <si>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</si>
  <si>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</si>
  <si>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</si>
  <si>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</si>
  <si>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</si>
  <si>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</si>
  <si>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</si>
  <si>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</si>
  <si>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</si>
  <si>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</si>
  <si>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</si>
  <si>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</si>
  <si>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</si>
  <si>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</si>
  <si>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</si>
  <si>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</si>
  <si>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</si>
  <si>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</si>
  <si>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</si>
  <si>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</si>
  <si>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</si>
  <si>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</si>
  <si>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</si>
  <si>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</si>
  <si>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</si>
  <si>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</si>
  <si>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</si>
  <si>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</si>
  <si>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</si>
  <si>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</si>
  <si>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</si>
  <si>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</si>
  <si>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</si>
  <si>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</si>
  <si>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</si>
  <si>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</si>
  <si>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</si>
  <si>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</si>
  <si>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</si>
  <si>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</si>
  <si>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</si>
  <si>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</si>
  <si>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</si>
  <si>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</si>
  <si>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</si>
  <si>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</si>
  <si>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</si>
  <si>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</si>
  <si>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</si>
  <si>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</si>
  <si>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</si>
  <si>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</si>
  <si>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</si>
  <si>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</si>
  <si>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</si>
  <si>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</si>
  <si>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</si>
  <si>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</si>
  <si>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</si>
  <si>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</si>
  <si>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</si>
  <si>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</si>
  <si>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</si>
  <si>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</si>
  <si>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</si>
  <si>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</si>
  <si>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</si>
  <si>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</si>
  <si>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</si>
  <si>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</si>
  <si>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</si>
  <si>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</si>
  <si>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</si>
  <si>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</si>
  <si>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</si>
  <si>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</si>
  <si>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</si>
  <si>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</si>
  <si>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</si>
  <si>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</si>
  <si>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</si>
  <si>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06/04/24 - VENCIMENTO 12/04/24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</si>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</sst>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45775</v>
      </c>
      <c r="C7" s="10">
        <f aca="true" t="shared" si="0" ref="C7:K7">C8+C11</f>
        <v>61385</v>
      </c>
      <c r="D7" s="10">
        <f t="shared" si="0"/>
        <v>196199</v>
      </c>
      <c r="E7" s="10">
        <f t="shared" si="0"/>
        <v>145202</v>
      </c>
      <c r="F7" s="10">
        <f t="shared" si="0"/>
        <v>168769</v>
      </c>
      <c r="G7" s="10">
        <f t="shared" si="0"/>
        <v>79201</v>
      </c>
      <c r="H7" s="10">
        <f t="shared" si="0"/>
        <v>55184</v>
      </c>
      <c r="I7" s="10">
        <f t="shared" si="0"/>
        <v>72406</v>
      </c>
      <c r="J7" s="10">
        <f t="shared" si="0"/>
        <v>47837</v>
      </c>
      <c r="K7" s="10">
        <f t="shared" si="0"/>
        <v>126773</v>
      </c>
      <c r="L7" s="10">
        <f aca="true" t="shared" si="1" ref="L7:L13">SUM(B7:K7)</f>
        <v>998731</v>
      </c>
      <c r="M7" s="11"/>
    </row>
    <row r="8" spans="1:13" ht="17.25" customHeight="1">
      <c r="A8" s="12" t="s">
        <v>81</v>
      </c>
      <c r="B8" s="13">
        <f>B9+B10</f>
        <v>3582</v>
      </c>
      <c r="C8" s="13">
        <f aca="true" t="shared" si="2" ref="C8:K8">C9+C10</f>
        <v>3899</v>
      </c>
      <c r="D8" s="13">
        <f t="shared" si="2"/>
        <v>13174</v>
      </c>
      <c r="E8" s="13">
        <f t="shared" si="2"/>
        <v>8769</v>
      </c>
      <c r="F8" s="13">
        <f t="shared" si="2"/>
        <v>9227</v>
      </c>
      <c r="G8" s="13">
        <f t="shared" si="2"/>
        <v>5400</v>
      </c>
      <c r="H8" s="13">
        <f t="shared" si="2"/>
        <v>3015</v>
      </c>
      <c r="I8" s="13">
        <f t="shared" si="2"/>
        <v>3274</v>
      </c>
      <c r="J8" s="13">
        <f t="shared" si="2"/>
        <v>2928</v>
      </c>
      <c r="K8" s="13">
        <f t="shared" si="2"/>
        <v>6732</v>
      </c>
      <c r="L8" s="13">
        <f t="shared" si="1"/>
        <v>60000</v>
      </c>
      <c r="M8"/>
    </row>
    <row r="9" spans="1:13" ht="17.25" customHeight="1">
      <c r="A9" s="14" t="s">
        <v>18</v>
      </c>
      <c r="B9" s="15">
        <v>3582</v>
      </c>
      <c r="C9" s="15">
        <v>3899</v>
      </c>
      <c r="D9" s="15">
        <v>13174</v>
      </c>
      <c r="E9" s="15">
        <v>8768</v>
      </c>
      <c r="F9" s="15">
        <v>9227</v>
      </c>
      <c r="G9" s="15">
        <v>5400</v>
      </c>
      <c r="H9" s="15">
        <v>2984</v>
      </c>
      <c r="I9" s="15">
        <v>3274</v>
      </c>
      <c r="J9" s="15">
        <v>2928</v>
      </c>
      <c r="K9" s="15">
        <v>6732</v>
      </c>
      <c r="L9" s="13">
        <f t="shared" si="1"/>
        <v>59968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 t="shared" si="1"/>
        <v>32</v>
      </c>
      <c r="M10"/>
    </row>
    <row r="11" spans="1:13" ht="17.25" customHeight="1">
      <c r="A11" s="12" t="s">
        <v>70</v>
      </c>
      <c r="B11" s="15">
        <v>42193</v>
      </c>
      <c r="C11" s="15">
        <v>57486</v>
      </c>
      <c r="D11" s="15">
        <v>183025</v>
      </c>
      <c r="E11" s="15">
        <v>136433</v>
      </c>
      <c r="F11" s="15">
        <v>159542</v>
      </c>
      <c r="G11" s="15">
        <v>73801</v>
      </c>
      <c r="H11" s="15">
        <v>52169</v>
      </c>
      <c r="I11" s="15">
        <v>69132</v>
      </c>
      <c r="J11" s="15">
        <v>44909</v>
      </c>
      <c r="K11" s="15">
        <v>120041</v>
      </c>
      <c r="L11" s="13">
        <f t="shared" si="1"/>
        <v>938731</v>
      </c>
      <c r="M11" s="60"/>
    </row>
    <row r="12" spans="1:13" ht="17.25" customHeight="1">
      <c r="A12" s="14" t="s">
        <v>83</v>
      </c>
      <c r="B12" s="15">
        <v>5402</v>
      </c>
      <c r="C12" s="15">
        <v>5181</v>
      </c>
      <c r="D12" s="15">
        <v>17257</v>
      </c>
      <c r="E12" s="15">
        <v>15407</v>
      </c>
      <c r="F12" s="15">
        <v>15691</v>
      </c>
      <c r="G12" s="15">
        <v>8141</v>
      </c>
      <c r="H12" s="15">
        <v>5582</v>
      </c>
      <c r="I12" s="15">
        <v>4020</v>
      </c>
      <c r="J12" s="15">
        <v>3487</v>
      </c>
      <c r="K12" s="15">
        <v>8391</v>
      </c>
      <c r="L12" s="13">
        <f t="shared" si="1"/>
        <v>88559</v>
      </c>
      <c r="M12" s="60"/>
    </row>
    <row r="13" spans="1:13" ht="17.25" customHeight="1">
      <c r="A13" s="14" t="s">
        <v>71</v>
      </c>
      <c r="B13" s="15">
        <f>+B11-B12</f>
        <v>36791</v>
      </c>
      <c r="C13" s="15">
        <f aca="true" t="shared" si="3" ref="C13:K13">+C11-C12</f>
        <v>52305</v>
      </c>
      <c r="D13" s="15">
        <f t="shared" si="3"/>
        <v>165768</v>
      </c>
      <c r="E13" s="15">
        <f t="shared" si="3"/>
        <v>121026</v>
      </c>
      <c r="F13" s="15">
        <f t="shared" si="3"/>
        <v>143851</v>
      </c>
      <c r="G13" s="15">
        <f t="shared" si="3"/>
        <v>65660</v>
      </c>
      <c r="H13" s="15">
        <f t="shared" si="3"/>
        <v>46587</v>
      </c>
      <c r="I13" s="15">
        <f t="shared" si="3"/>
        <v>65112</v>
      </c>
      <c r="J13" s="15">
        <f t="shared" si="3"/>
        <v>41422</v>
      </c>
      <c r="K13" s="15">
        <f t="shared" si="3"/>
        <v>111650</v>
      </c>
      <c r="L13" s="13">
        <f t="shared" si="1"/>
        <v>850172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1.235497953493486</v>
      </c>
      <c r="C18" s="22">
        <v>1.122047192181665</v>
      </c>
      <c r="D18" s="22">
        <v>1.02914573646785</v>
      </c>
      <c r="E18" s="22">
        <v>1.117881050973927</v>
      </c>
      <c r="F18" s="22">
        <v>1.174219058663219</v>
      </c>
      <c r="G18" s="22">
        <v>1.090385845003023</v>
      </c>
      <c r="H18" s="22">
        <v>0.972101276277881</v>
      </c>
      <c r="I18" s="22">
        <v>1.096937389276323</v>
      </c>
      <c r="J18" s="22">
        <v>1.252371544351776</v>
      </c>
      <c r="K18" s="22">
        <v>1.060945590250848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453290.18000000005</v>
      </c>
      <c r="C20" s="25">
        <f aca="true" t="shared" si="4" ref="C20:K20">SUM(C21:C30)</f>
        <v>295855.27999999997</v>
      </c>
      <c r="D20" s="25">
        <f t="shared" si="4"/>
        <v>1044729.15</v>
      </c>
      <c r="E20" s="25">
        <f t="shared" si="4"/>
        <v>843300.7099999998</v>
      </c>
      <c r="F20" s="25">
        <f t="shared" si="4"/>
        <v>913047.65</v>
      </c>
      <c r="G20" s="25">
        <f t="shared" si="4"/>
        <v>438176.26999999996</v>
      </c>
      <c r="H20" s="25">
        <f t="shared" si="4"/>
        <v>320652.27</v>
      </c>
      <c r="I20" s="25">
        <f t="shared" si="4"/>
        <v>363209.80999999994</v>
      </c>
      <c r="J20" s="25">
        <f t="shared" si="4"/>
        <v>299967.58999999997</v>
      </c>
      <c r="K20" s="25">
        <f t="shared" si="4"/>
        <v>544173.5899999999</v>
      </c>
      <c r="L20" s="25">
        <f>SUM(B20:K20)</f>
        <v>5516402.499999999</v>
      </c>
      <c r="M20"/>
    </row>
    <row r="21" spans="1:13" ht="17.25" customHeight="1">
      <c r="A21" s="26" t="s">
        <v>22</v>
      </c>
      <c r="B21" s="56">
        <f>ROUND((B15+B16)*B7,2)</f>
        <v>335388.85</v>
      </c>
      <c r="C21" s="56">
        <f aca="true" t="shared" si="5" ref="C21:K21">ROUND((C15+C16)*C7,2)</f>
        <v>253231.54</v>
      </c>
      <c r="D21" s="56">
        <f t="shared" si="5"/>
        <v>963317.47</v>
      </c>
      <c r="E21" s="56">
        <f t="shared" si="5"/>
        <v>722147.63</v>
      </c>
      <c r="F21" s="56">
        <f t="shared" si="5"/>
        <v>741638.49</v>
      </c>
      <c r="G21" s="56">
        <f t="shared" si="5"/>
        <v>382691.31</v>
      </c>
      <c r="H21" s="56">
        <f t="shared" si="5"/>
        <v>293716.84</v>
      </c>
      <c r="I21" s="56">
        <f t="shared" si="5"/>
        <v>319520.44</v>
      </c>
      <c r="J21" s="56">
        <f t="shared" si="5"/>
        <v>227350.13</v>
      </c>
      <c r="K21" s="56">
        <f t="shared" si="5"/>
        <v>492006.01</v>
      </c>
      <c r="L21" s="33">
        <f aca="true" t="shared" si="6" ref="L21:L29">SUM(B21:K21)</f>
        <v>4731008.709999999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78983.39</v>
      </c>
      <c r="C22" s="33">
        <f t="shared" si="7"/>
        <v>30906.2</v>
      </c>
      <c r="D22" s="33">
        <f t="shared" si="7"/>
        <v>28076.6</v>
      </c>
      <c r="E22" s="33">
        <f t="shared" si="7"/>
        <v>85127.52</v>
      </c>
      <c r="F22" s="33">
        <f t="shared" si="7"/>
        <v>129207.56</v>
      </c>
      <c r="G22" s="33">
        <f t="shared" si="7"/>
        <v>34589.88</v>
      </c>
      <c r="H22" s="33">
        <f t="shared" si="7"/>
        <v>-8194.32</v>
      </c>
      <c r="I22" s="33">
        <f t="shared" si="7"/>
        <v>30973.48</v>
      </c>
      <c r="J22" s="33">
        <f t="shared" si="7"/>
        <v>57376.7</v>
      </c>
      <c r="K22" s="33">
        <f t="shared" si="7"/>
        <v>29985.6</v>
      </c>
      <c r="L22" s="33">
        <f t="shared" si="6"/>
        <v>497032.61</v>
      </c>
      <c r="M22"/>
    </row>
    <row r="23" spans="1:13" ht="17.25" customHeight="1">
      <c r="A23" s="27" t="s">
        <v>24</v>
      </c>
      <c r="B23" s="33">
        <v>585.7</v>
      </c>
      <c r="C23" s="33">
        <v>9121.14</v>
      </c>
      <c r="D23" s="33">
        <v>47043.64</v>
      </c>
      <c r="E23" s="33">
        <v>30294.23</v>
      </c>
      <c r="F23" s="33">
        <v>36292.52</v>
      </c>
      <c r="G23" s="33">
        <v>19746.99</v>
      </c>
      <c r="H23" s="33">
        <v>12769.44</v>
      </c>
      <c r="I23" s="33">
        <v>9967.6</v>
      </c>
      <c r="J23" s="33">
        <v>10662.73</v>
      </c>
      <c r="K23" s="33">
        <v>17086.07</v>
      </c>
      <c r="L23" s="33">
        <f t="shared" si="6"/>
        <v>193570.06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613.4</v>
      </c>
      <c r="C26" s="33">
        <v>399.55</v>
      </c>
      <c r="D26" s="33">
        <v>1412.5</v>
      </c>
      <c r="E26" s="33">
        <v>1139.57</v>
      </c>
      <c r="F26" s="33">
        <v>1235.23</v>
      </c>
      <c r="G26" s="33">
        <v>590.89</v>
      </c>
      <c r="H26" s="33">
        <v>433.32</v>
      </c>
      <c r="I26" s="33">
        <v>489.59</v>
      </c>
      <c r="J26" s="33">
        <v>405.18</v>
      </c>
      <c r="K26" s="33">
        <v>734.39</v>
      </c>
      <c r="L26" s="33">
        <f t="shared" si="6"/>
        <v>7453.620000000001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35399.94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f t="shared" si="6"/>
        <v>55080.61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-123474.39</v>
      </c>
      <c r="C32" s="33">
        <f t="shared" si="8"/>
        <v>-17155.6</v>
      </c>
      <c r="D32" s="33">
        <f t="shared" si="8"/>
        <v>-57965.6</v>
      </c>
      <c r="E32" s="33">
        <f t="shared" si="8"/>
        <v>-800539.59</v>
      </c>
      <c r="F32" s="33">
        <f t="shared" si="8"/>
        <v>-882598.8</v>
      </c>
      <c r="G32" s="33">
        <f t="shared" si="8"/>
        <v>-23760</v>
      </c>
      <c r="H32" s="33">
        <f t="shared" si="8"/>
        <v>-13129.6</v>
      </c>
      <c r="I32" s="33">
        <f t="shared" si="8"/>
        <v>-329405.6</v>
      </c>
      <c r="J32" s="33">
        <f t="shared" si="8"/>
        <v>-12883.2</v>
      </c>
      <c r="K32" s="33">
        <f t="shared" si="8"/>
        <v>-29620.8</v>
      </c>
      <c r="L32" s="33">
        <f aca="true" t="shared" si="9" ref="L32:L39">SUM(B32:K32)</f>
        <v>-2290533.18</v>
      </c>
      <c r="M32"/>
    </row>
    <row r="33" spans="1:13" ht="18.75" customHeight="1">
      <c r="A33" s="27" t="s">
        <v>28</v>
      </c>
      <c r="B33" s="33">
        <f>B34+B35+B36+B37</f>
        <v>-15760.8</v>
      </c>
      <c r="C33" s="33">
        <f aca="true" t="shared" si="10" ref="C33:K33">C34+C35+C36+C37</f>
        <v>-17155.6</v>
      </c>
      <c r="D33" s="33">
        <f t="shared" si="10"/>
        <v>-57965.6</v>
      </c>
      <c r="E33" s="33">
        <f t="shared" si="10"/>
        <v>-38579.2</v>
      </c>
      <c r="F33" s="33">
        <f t="shared" si="10"/>
        <v>-40598.8</v>
      </c>
      <c r="G33" s="33">
        <f t="shared" si="10"/>
        <v>-23760</v>
      </c>
      <c r="H33" s="33">
        <f t="shared" si="10"/>
        <v>-13129.6</v>
      </c>
      <c r="I33" s="33">
        <f t="shared" si="10"/>
        <v>-14405.6</v>
      </c>
      <c r="J33" s="33">
        <f t="shared" si="10"/>
        <v>-12883.2</v>
      </c>
      <c r="K33" s="33">
        <f t="shared" si="10"/>
        <v>-29620.8</v>
      </c>
      <c r="L33" s="33">
        <f t="shared" si="9"/>
        <v>-263859.2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-15760.8</v>
      </c>
      <c r="C34" s="33">
        <f t="shared" si="11"/>
        <v>-17155.6</v>
      </c>
      <c r="D34" s="33">
        <f t="shared" si="11"/>
        <v>-57965.6</v>
      </c>
      <c r="E34" s="33">
        <f t="shared" si="11"/>
        <v>-38579.2</v>
      </c>
      <c r="F34" s="33">
        <f t="shared" si="11"/>
        <v>-40598.8</v>
      </c>
      <c r="G34" s="33">
        <f t="shared" si="11"/>
        <v>-23760</v>
      </c>
      <c r="H34" s="33">
        <f t="shared" si="11"/>
        <v>-13129.6</v>
      </c>
      <c r="I34" s="33">
        <f t="shared" si="11"/>
        <v>-14405.6</v>
      </c>
      <c r="J34" s="33">
        <f t="shared" si="11"/>
        <v>-12883.2</v>
      </c>
      <c r="K34" s="33">
        <f t="shared" si="11"/>
        <v>-29620.8</v>
      </c>
      <c r="L34" s="33">
        <f t="shared" si="9"/>
        <v>-263859.2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-2026673.98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329815.79000000004</v>
      </c>
      <c r="C56" s="41">
        <f t="shared" si="16"/>
        <v>278699.68</v>
      </c>
      <c r="D56" s="41">
        <f t="shared" si="16"/>
        <v>986763.55</v>
      </c>
      <c r="E56" s="41">
        <f t="shared" si="16"/>
        <v>42761.11999999988</v>
      </c>
      <c r="F56" s="41">
        <f t="shared" si="16"/>
        <v>30448.849999999977</v>
      </c>
      <c r="G56" s="41">
        <f t="shared" si="16"/>
        <v>414416.26999999996</v>
      </c>
      <c r="H56" s="41">
        <f t="shared" si="16"/>
        <v>307522.67000000004</v>
      </c>
      <c r="I56" s="41">
        <f t="shared" si="16"/>
        <v>33804.20999999996</v>
      </c>
      <c r="J56" s="41">
        <f t="shared" si="16"/>
        <v>287084.38999999996</v>
      </c>
      <c r="K56" s="41">
        <f t="shared" si="16"/>
        <v>514552.78999999986</v>
      </c>
      <c r="L56" s="42">
        <f t="shared" si="14"/>
        <v>3225869.32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329815.79</v>
      </c>
      <c r="C62" s="41">
        <f aca="true" t="shared" si="18" ref="C62:J62">SUM(C63:C74)</f>
        <v>278699.68</v>
      </c>
      <c r="D62" s="41">
        <f t="shared" si="18"/>
        <v>986763.5470501351</v>
      </c>
      <c r="E62" s="41">
        <f t="shared" si="18"/>
        <v>42761.12152934412</v>
      </c>
      <c r="F62" s="41">
        <f t="shared" si="18"/>
        <v>30448.84954932588</v>
      </c>
      <c r="G62" s="41">
        <f t="shared" si="18"/>
        <v>414416.26742850686</v>
      </c>
      <c r="H62" s="41">
        <f t="shared" si="18"/>
        <v>307522.6650054313</v>
      </c>
      <c r="I62" s="41">
        <f>SUM(I63:I79)</f>
        <v>33804.20724963531</v>
      </c>
      <c r="J62" s="41">
        <f t="shared" si="18"/>
        <v>287084.39340490574</v>
      </c>
      <c r="K62" s="41">
        <f>SUM(K63:K76)</f>
        <v>514552.79000000004</v>
      </c>
      <c r="L62" s="46">
        <f>SUM(B62:K62)</f>
        <v>3225869.3112172843</v>
      </c>
      <c r="M62" s="40"/>
    </row>
    <row r="63" spans="1:13" ht="18.75" customHeight="1">
      <c r="A63" s="47" t="s">
        <v>46</v>
      </c>
      <c r="B63" s="48">
        <v>329815.79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329815.79</v>
      </c>
      <c r="M63"/>
    </row>
    <row r="64" spans="1:13" ht="18.75" customHeight="1">
      <c r="A64" s="47" t="s">
        <v>55</v>
      </c>
      <c r="B64" s="17">
        <v>0</v>
      </c>
      <c r="C64" s="48">
        <v>244168.79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244168.79</v>
      </c>
      <c r="M64"/>
    </row>
    <row r="65" spans="1:13" ht="18.75" customHeight="1">
      <c r="A65" s="47" t="s">
        <v>56</v>
      </c>
      <c r="B65" s="17">
        <v>0</v>
      </c>
      <c r="C65" s="48">
        <v>34530.89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34530.89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986763.5470501351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986763.5470501351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42761.12152934412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42761.12152934412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30448.84954932588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30448.84954932588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414416.26742850686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414416.26742850686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307522.6650054313</v>
      </c>
      <c r="I70" s="17">
        <v>0</v>
      </c>
      <c r="J70" s="17">
        <v>0</v>
      </c>
      <c r="K70" s="17">
        <v>0</v>
      </c>
      <c r="L70" s="46">
        <f t="shared" si="19"/>
        <v>307522.6650054313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33804.20724963531</v>
      </c>
      <c r="J71" s="17">
        <v>0</v>
      </c>
      <c r="K71" s="17">
        <v>0</v>
      </c>
      <c r="L71" s="46">
        <f t="shared" si="19"/>
        <v>33804.20724963531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287084.39340490574</v>
      </c>
      <c r="K72" s="17">
        <v>0</v>
      </c>
      <c r="L72" s="46">
        <f t="shared" si="19"/>
        <v>287084.39340490574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275543.02</v>
      </c>
      <c r="L73" s="46">
        <f t="shared" si="19"/>
        <v>275543.02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239009.77</v>
      </c>
      <c r="L74" s="46">
        <f t="shared" si="19"/>
        <v>239009.77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2024-04-11T16:57:34Z</dcterms:modified>
  <cp:category/>
  <cp:version/>
  <cp:contentType/>
  <cp:contentStatus/>
</cp:coreProperties>
</file>