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71" windowWidth="22447" windowHeight="8711" activeTab="0"/>
  </bookViews>
  <sheets>
    <sheet name="detalhado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<sst xmlns="http://schemas.openxmlformats.org/spreadsheetml/2006/main" count="93" uniqueCount="90">
  <si>
    <t>DEMONSTRATIVO DE REMUNERAÇÃO DOS CONCESSIONÁRIOS - Grupo Local de Distribuição</t>
  </si>
  <si>
    <t>OPERAÇÃO 01 A 30/09/23 - VENCIMENTO 11/09 a 06/10/23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</si>
  <si>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</si>
  <si>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</si>
  <si>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</si>
  <si>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</si>
  <si>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</si>
  <si>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</si>
  <si>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</si>
  <si>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</si>
  <si>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</si>
  <si>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</si>
  <si>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</si>
  <si>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</si>
  <si>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</si>
  <si>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</si>
  <si>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</si>
  <si>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</si>
  <si>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</si>
  <si>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</si>
  <si>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</si>
  <si>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</si>
  <si>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</si>
  <si>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</si>
  <si>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</si>
  <si>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</si>
  <si>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</si>
  <si>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</si>
  <si>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</si>
  <si>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</si>
  <si>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</si>
  <si>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</si>
  <si>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</si>
  <si>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</si>
  <si>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</si>
  <si>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</si>
  <si>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</si>
  <si>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</si>
  <si>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</si>
  <si>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</si>
  <si>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</si>
  <si>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</si>
  <si>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</si>
  <si>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</si>
  <si>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</si>
  <si>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</si>
  <si>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</si>
  <si>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</si>
  <si>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</si>
  <si>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5.0. Remuneração Veículos Elétricos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</si>
  <si>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</si>
  <si>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</si>
  <si>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</si>
  <si>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</si>
  <si>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</si>
  <si>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</si>
  <si>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</si>
  <si>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</si>
  <si>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</si>
  <si>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</si>
  <si>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</si>
  <si>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</si>
  <si>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>5.2.9. Chip Claro</t>
  </si>
  <si>
    <t>5.2.10. Remuneração da Manutenção de Validadores</t>
  </si>
  <si>
    <t>5.2.11. Remuneração da Implantação de Validadores</t>
  </si>
  <si>
    <t>5.4. Revisão de Remuneração pelo Serviço Atende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</si>
  <si>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</si>
  <si>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</si>
  <si>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</si>
  <si>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</si>
  <si>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</si>
  <si>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</si>
  <si>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</si>
  <si>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</si>
  <si>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</si>
  <si>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</si>
  <si>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</si>
  <si>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</si>
  <si>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</si>
  <si>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</si>
  <si>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</si>
  <si>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</si>
  <si>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</si>
  <si>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</si>
  <si>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</si>
  <si>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>¹ Tarifa combustível e fator de transição de 01 a 14/09.</t>
  </si>
  <si>
    <t xml:space="preserve">  Revisões de passageiros transportados, ar condicionado e fator de transição, agosto/23. Total de 1.622.635 passageiros revisão.</t>
  </si>
  <si>
    <t xml:space="preserve">  Revisões da rede da madrugada, ARLA e equipamentos embarcados, agosto/23.</t>
  </si>
  <si>
    <t xml:space="preserve">  Revisão equipamentos embarcados, período de março a agosto/23.</t>
  </si>
  <si>
    <r>
      <t>5.3. Revisão de Remuneração pelo Transporte Coletivo</t>
    </r>
    <r>
      <rPr>
        <vertAlign val="superscript"/>
        <sz val="9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</si>
</sst>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vertAlign val="superscript"/>
      <sz val="9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indent="1"/>
    </xf>
    <xf numFmtId="165" fontId="34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165" fontId="34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168" fontId="34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4" fontId="34" fillId="0" borderId="4" xfId="53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4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4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4" fillId="0" borderId="13" xfId="0" applyFont="1" applyFill="1" applyBorder="1" applyAlignment="1">
      <alignment horizontal="left" vertical="center" indent="2"/>
    </xf>
    <xf numFmtId="44" fontId="34" fillId="0" borderId="13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64" fontId="34" fillId="0" borderId="13" xfId="53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44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64" fontId="34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3" xfId="46" applyNumberFormat="1" applyFont="1" applyBorder="1" applyAlignment="1">
      <alignment vertical="center"/>
    </xf>
    <xf numFmtId="168" fontId="34" fillId="0" borderId="13" xfId="46" applyNumberFormat="1" applyFont="1" applyFill="1" applyBorder="1" applyAlignment="1">
      <alignment vertical="center"/>
    </xf>
    <xf numFmtId="44" fontId="34" fillId="0" borderId="13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73725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2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4" sqref="A4:A6"/>
      <selection pane="topRight" activeCell="A4" sqref="A4:A6"/>
      <selection pane="bottomLeft" activeCell="A4" sqref="A4:A6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503906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10098748</v>
      </c>
      <c r="C7" s="13">
        <f t="shared" si="0"/>
        <v>6823777</v>
      </c>
      <c r="D7" s="13">
        <f t="shared" si="0"/>
        <v>6409190</v>
      </c>
      <c r="E7" s="13">
        <f t="shared" si="0"/>
        <v>1751471</v>
      </c>
      <c r="F7" s="13">
        <f t="shared" si="0"/>
        <v>6027261</v>
      </c>
      <c r="G7" s="13">
        <f t="shared" si="0"/>
        <v>9320580</v>
      </c>
      <c r="H7" s="13">
        <f t="shared" si="0"/>
        <v>1141313</v>
      </c>
      <c r="I7" s="13">
        <f t="shared" si="0"/>
        <v>7457455</v>
      </c>
      <c r="J7" s="13">
        <f t="shared" si="0"/>
        <v>5544296</v>
      </c>
      <c r="K7" s="13">
        <f t="shared" si="0"/>
        <v>8539563</v>
      </c>
      <c r="L7" s="13">
        <f t="shared" si="0"/>
        <v>6595114</v>
      </c>
      <c r="M7" s="13">
        <f t="shared" si="0"/>
        <v>3333490</v>
      </c>
      <c r="N7" s="13">
        <f t="shared" si="0"/>
        <v>2132574</v>
      </c>
      <c r="O7" s="13">
        <f t="shared" si="0"/>
        <v>75174832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276211</v>
      </c>
      <c r="C8" s="15">
        <f t="shared" si="1"/>
        <v>272270</v>
      </c>
      <c r="D8" s="15">
        <f t="shared" si="1"/>
        <v>164447</v>
      </c>
      <c r="E8" s="15">
        <f t="shared" si="1"/>
        <v>49580</v>
      </c>
      <c r="F8" s="15">
        <f t="shared" si="1"/>
        <v>160916</v>
      </c>
      <c r="G8" s="15">
        <f t="shared" si="1"/>
        <v>333375</v>
      </c>
      <c r="H8" s="15">
        <f t="shared" si="1"/>
        <v>43629</v>
      </c>
      <c r="I8" s="15">
        <f t="shared" si="1"/>
        <v>360559</v>
      </c>
      <c r="J8" s="15">
        <f t="shared" si="1"/>
        <v>210946</v>
      </c>
      <c r="K8" s="15">
        <f t="shared" si="1"/>
        <v>118504</v>
      </c>
      <c r="L8" s="15">
        <f t="shared" si="1"/>
        <v>97961</v>
      </c>
      <c r="M8" s="15">
        <f t="shared" si="1"/>
        <v>141842</v>
      </c>
      <c r="N8" s="15">
        <f t="shared" si="1"/>
        <v>91715</v>
      </c>
      <c r="O8" s="15">
        <f t="shared" si="1"/>
        <v>2321955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276211</v>
      </c>
      <c r="C9" s="15">
        <v>272270</v>
      </c>
      <c r="D9" s="15">
        <v>164447</v>
      </c>
      <c r="E9" s="15">
        <v>49580</v>
      </c>
      <c r="F9" s="15">
        <v>160916</v>
      </c>
      <c r="G9" s="15">
        <v>333375</v>
      </c>
      <c r="H9" s="15">
        <v>43629</v>
      </c>
      <c r="I9" s="15">
        <v>360559</v>
      </c>
      <c r="J9" s="15">
        <v>210946</v>
      </c>
      <c r="K9" s="15">
        <v>118496</v>
      </c>
      <c r="L9" s="15">
        <v>97945</v>
      </c>
      <c r="M9" s="15">
        <v>141842</v>
      </c>
      <c r="N9" s="15">
        <v>91316</v>
      </c>
      <c r="O9" s="15">
        <f>SUM(B9:N9)</f>
        <v>2321532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8</v>
      </c>
      <c r="L10" s="17">
        <v>16</v>
      </c>
      <c r="M10" s="17">
        <v>0</v>
      </c>
      <c r="N10" s="17">
        <v>399</v>
      </c>
      <c r="O10" s="15">
        <f>SUM(B10:N10)</f>
        <v>423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9822537</v>
      </c>
      <c r="C11" s="17">
        <v>6551507</v>
      </c>
      <c r="D11" s="17">
        <v>6244743</v>
      </c>
      <c r="E11" s="17">
        <v>1701891</v>
      </c>
      <c r="F11" s="17">
        <v>5866345</v>
      </c>
      <c r="G11" s="17">
        <v>8987205</v>
      </c>
      <c r="H11" s="17">
        <v>1097684</v>
      </c>
      <c r="I11" s="17">
        <v>7096896</v>
      </c>
      <c r="J11" s="17">
        <v>5333350</v>
      </c>
      <c r="K11" s="17">
        <v>8421059</v>
      </c>
      <c r="L11" s="17">
        <v>6497153</v>
      </c>
      <c r="M11" s="17">
        <v>3191648</v>
      </c>
      <c r="N11" s="17">
        <v>2040859</v>
      </c>
      <c r="O11" s="15">
        <f>SUM(B11:N11)</f>
        <v>72852877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721324</v>
      </c>
      <c r="C12" s="17">
        <v>612215</v>
      </c>
      <c r="D12" s="17">
        <v>488568</v>
      </c>
      <c r="E12" s="17">
        <v>183395</v>
      </c>
      <c r="F12" s="17">
        <v>540861</v>
      </c>
      <c r="G12" s="17">
        <v>895514</v>
      </c>
      <c r="H12" s="17">
        <v>119142</v>
      </c>
      <c r="I12" s="17">
        <v>696634</v>
      </c>
      <c r="J12" s="17">
        <v>469473</v>
      </c>
      <c r="K12" s="17">
        <v>582060</v>
      </c>
      <c r="L12" s="17">
        <v>444484</v>
      </c>
      <c r="M12" s="17">
        <v>169199</v>
      </c>
      <c r="N12" s="17">
        <v>90690</v>
      </c>
      <c r="O12" s="15">
        <f>SUM(B12:N12)</f>
        <v>6013559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9101213</v>
      </c>
      <c r="C13" s="18">
        <v>5939292</v>
      </c>
      <c r="D13" s="18">
        <v>5756175</v>
      </c>
      <c r="E13" s="18">
        <v>1518496</v>
      </c>
      <c r="F13" s="18">
        <v>5325484</v>
      </c>
      <c r="G13" s="18">
        <v>8091691</v>
      </c>
      <c r="H13" s="18">
        <v>978542</v>
      </c>
      <c r="I13" s="18">
        <v>6400262</v>
      </c>
      <c r="J13" s="18">
        <v>4863877</v>
      </c>
      <c r="K13" s="18">
        <v>7838999</v>
      </c>
      <c r="L13" s="18">
        <v>6052669</v>
      </c>
      <c r="M13" s="18">
        <v>3022449</v>
      </c>
      <c r="N13" s="18">
        <v>1950169</v>
      </c>
      <c r="O13" s="15">
        <f>SUM(B13:N13)</f>
        <v>66839318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2.952</v>
      </c>
      <c r="C15" s="21">
        <v>3.0496</v>
      </c>
      <c r="D15" s="21">
        <v>2.6745</v>
      </c>
      <c r="E15" s="21">
        <v>4.569</v>
      </c>
      <c r="F15" s="21">
        <v>3.0999</v>
      </c>
      <c r="G15" s="21">
        <v>2.5506</v>
      </c>
      <c r="H15" s="21">
        <v>3.4246</v>
      </c>
      <c r="I15" s="21">
        <v>3.0281</v>
      </c>
      <c r="J15" s="21">
        <v>3.0457</v>
      </c>
      <c r="K15" s="21">
        <v>2.8789</v>
      </c>
      <c r="L15" s="21">
        <v>3.278</v>
      </c>
      <c r="M15" s="21">
        <v>3.7825</v>
      </c>
      <c r="N15" s="21">
        <v>3.4167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>SUM(B21:B30)</f>
        <v>39178990.31</v>
      </c>
      <c r="C20" s="28">
        <f aca="true" t="shared" si="2" ref="C20:N20">SUM(C21:C30)</f>
        <v>28241343.21</v>
      </c>
      <c r="D20" s="28">
        <f t="shared" si="2"/>
        <v>25320901.169999998</v>
      </c>
      <c r="E20" s="28">
        <f t="shared" si="2"/>
        <v>7670157.71</v>
      </c>
      <c r="F20" s="28">
        <f t="shared" si="2"/>
        <v>26668087.35</v>
      </c>
      <c r="G20" s="28">
        <f t="shared" si="2"/>
        <v>37222616.68</v>
      </c>
      <c r="H20" s="28">
        <f t="shared" si="2"/>
        <v>6991516.72</v>
      </c>
      <c r="I20" s="28">
        <f t="shared" si="2"/>
        <v>28508578.260000005</v>
      </c>
      <c r="J20" s="28">
        <f t="shared" si="2"/>
        <v>24767637.35</v>
      </c>
      <c r="K20" s="28">
        <f t="shared" si="2"/>
        <v>33185695.88</v>
      </c>
      <c r="L20" s="28">
        <f t="shared" si="2"/>
        <v>30181147.369999994</v>
      </c>
      <c r="M20" s="28">
        <f t="shared" si="2"/>
        <v>16895821.96</v>
      </c>
      <c r="N20" s="28">
        <f t="shared" si="2"/>
        <v>8583568.969999997</v>
      </c>
      <c r="O20" s="28">
        <f>O21+O22+O23+O24+O25+O26+O27+O28+O29+O30</f>
        <v>313416062.93999994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29716184.640000004</v>
      </c>
      <c r="C21" s="31">
        <v>20743225.25</v>
      </c>
      <c r="D21" s="31">
        <v>17086662.619999997</v>
      </c>
      <c r="E21" s="31">
        <v>7976899.9399999995</v>
      </c>
      <c r="F21" s="31">
        <v>18624212.400000002</v>
      </c>
      <c r="G21" s="31">
        <v>23697652.31</v>
      </c>
      <c r="H21" s="31">
        <v>3896369.4599999995</v>
      </c>
      <c r="I21" s="31">
        <v>22510100.430000003</v>
      </c>
      <c r="J21" s="31">
        <v>16832269.130000003</v>
      </c>
      <c r="K21" s="31">
        <v>24503725.36</v>
      </c>
      <c r="L21" s="31">
        <v>21548844.54</v>
      </c>
      <c r="M21" s="31">
        <v>12568855.93</v>
      </c>
      <c r="N21" s="31">
        <v>7262814.259999999</v>
      </c>
      <c r="O21" s="31">
        <f aca="true" t="shared" si="3" ref="O21:O30">SUM(B21:N21)</f>
        <v>226967816.26999995</v>
      </c>
    </row>
    <row r="22" spans="1:23" ht="18.75" customHeight="1">
      <c r="A22" s="30" t="s">
        <v>41</v>
      </c>
      <c r="B22" s="31">
        <v>5759152.010000001</v>
      </c>
      <c r="C22" s="31">
        <v>5446761.149999998</v>
      </c>
      <c r="D22" s="31">
        <v>6494702.5600000005</v>
      </c>
      <c r="E22" s="31">
        <v>-956499.9700000001</v>
      </c>
      <c r="F22" s="31">
        <v>6048677.12</v>
      </c>
      <c r="G22" s="31">
        <v>10481032.86</v>
      </c>
      <c r="H22" s="31">
        <v>2419757.27</v>
      </c>
      <c r="I22" s="31">
        <v>3391136.2400000007</v>
      </c>
      <c r="J22" s="31">
        <v>6075706.59</v>
      </c>
      <c r="K22" s="31">
        <v>5415573.84</v>
      </c>
      <c r="L22" s="31">
        <v>5523198.86</v>
      </c>
      <c r="M22" s="31">
        <v>2678686.02</v>
      </c>
      <c r="N22" s="31">
        <v>582322.4299999999</v>
      </c>
      <c r="O22" s="31">
        <f t="shared" si="3"/>
        <v>59360206.980000004</v>
      </c>
      <c r="W22" s="32"/>
    </row>
    <row r="23" spans="1:15" ht="18.75" customHeight="1">
      <c r="A23" s="30" t="s">
        <v>42</v>
      </c>
      <c r="B23" s="31">
        <v>1704511.1400000004</v>
      </c>
      <c r="C23" s="31">
        <v>1150834.7699999998</v>
      </c>
      <c r="D23" s="31">
        <v>834112.1899999997</v>
      </c>
      <c r="E23" s="31">
        <v>310414.07</v>
      </c>
      <c r="F23" s="31">
        <v>1057612.75</v>
      </c>
      <c r="G23" s="31">
        <v>1650349.87</v>
      </c>
      <c r="H23" s="31">
        <v>178824.44</v>
      </c>
      <c r="I23" s="31">
        <v>1181979.6499999997</v>
      </c>
      <c r="J23" s="31">
        <v>945938.08</v>
      </c>
      <c r="K23" s="31">
        <v>1517676.42</v>
      </c>
      <c r="L23" s="31">
        <v>1394743.1300000004</v>
      </c>
      <c r="M23" s="31">
        <v>684627.91</v>
      </c>
      <c r="N23" s="31">
        <v>408730.30000000005</v>
      </c>
      <c r="O23" s="31">
        <f t="shared" si="3"/>
        <v>13020354.72</v>
      </c>
    </row>
    <row r="24" spans="1:15" ht="18.75" customHeight="1">
      <c r="A24" s="30" t="s">
        <v>43</v>
      </c>
      <c r="B24" s="31">
        <v>109743.12000000005</v>
      </c>
      <c r="C24" s="31">
        <v>109743.12000000005</v>
      </c>
      <c r="D24" s="31">
        <v>54871.56000000003</v>
      </c>
      <c r="E24" s="31">
        <v>54871.56000000003</v>
      </c>
      <c r="F24" s="31">
        <v>54871.56000000003</v>
      </c>
      <c r="G24" s="31">
        <v>54871.56000000003</v>
      </c>
      <c r="H24" s="31">
        <v>54871.56000000003</v>
      </c>
      <c r="I24" s="31">
        <v>109743.12000000005</v>
      </c>
      <c r="J24" s="31">
        <v>54871.56000000003</v>
      </c>
      <c r="K24" s="31">
        <v>54871.56000000003</v>
      </c>
      <c r="L24" s="31">
        <v>54871.56000000003</v>
      </c>
      <c r="M24" s="31">
        <v>54871.56000000003</v>
      </c>
      <c r="N24" s="31">
        <v>54871.56000000003</v>
      </c>
      <c r="O24" s="31">
        <f t="shared" si="3"/>
        <v>877944.9600000007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0</v>
      </c>
    </row>
    <row r="26" spans="1:26" ht="18.75" customHeight="1">
      <c r="A26" s="30" t="s">
        <v>45</v>
      </c>
      <c r="B26" s="31">
        <v>36691.2</v>
      </c>
      <c r="C26" s="31">
        <v>26981.020000000004</v>
      </c>
      <c r="D26" s="31">
        <v>24479.579999999998</v>
      </c>
      <c r="E26" s="31">
        <v>7349.51</v>
      </c>
      <c r="F26" s="31">
        <v>25183.02</v>
      </c>
      <c r="G26" s="31">
        <v>34805.98</v>
      </c>
      <c r="H26" s="31">
        <v>6443.48</v>
      </c>
      <c r="I26" s="31">
        <v>26249.420000000006</v>
      </c>
      <c r="J26" s="31">
        <v>23627.000000000004</v>
      </c>
      <c r="K26" s="31">
        <v>31691.219999999998</v>
      </c>
      <c r="L26" s="31">
        <v>28702.999999999996</v>
      </c>
      <c r="M26" s="31">
        <v>15554.32</v>
      </c>
      <c r="N26" s="31">
        <v>7962.72</v>
      </c>
      <c r="O26" s="31">
        <f t="shared" si="3"/>
        <v>295721.47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30933.900000000023</v>
      </c>
      <c r="C27" s="31">
        <v>23031.299999999985</v>
      </c>
      <c r="D27" s="31">
        <v>20200.2</v>
      </c>
      <c r="E27" s="31">
        <v>6170.4000000000015</v>
      </c>
      <c r="F27" s="31">
        <v>20327.40000000001</v>
      </c>
      <c r="G27" s="31">
        <v>27383.70000000002</v>
      </c>
      <c r="H27" s="31">
        <v>5071.099999999999</v>
      </c>
      <c r="I27" s="31">
        <v>21426.600000000002</v>
      </c>
      <c r="J27" s="31">
        <v>20480.190000000013</v>
      </c>
      <c r="K27" s="31">
        <v>26328.259999999995</v>
      </c>
      <c r="L27" s="31">
        <v>23369.580000000005</v>
      </c>
      <c r="M27" s="31">
        <v>13227.519999999999</v>
      </c>
      <c r="N27" s="31">
        <v>6930.600000000006</v>
      </c>
      <c r="O27" s="31">
        <f t="shared" si="3"/>
        <v>244880.75000000006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14427.6</v>
      </c>
      <c r="C28" s="31">
        <v>10742.099999999997</v>
      </c>
      <c r="D28" s="31">
        <v>9421.5</v>
      </c>
      <c r="E28" s="31">
        <v>2877.6000000000013</v>
      </c>
      <c r="F28" s="31">
        <v>9480.600000000008</v>
      </c>
      <c r="G28" s="31">
        <v>12772.199999999995</v>
      </c>
      <c r="H28" s="31">
        <v>2365.2</v>
      </c>
      <c r="I28" s="31">
        <v>9933.899999999998</v>
      </c>
      <c r="J28" s="31">
        <v>9559.499999999995</v>
      </c>
      <c r="K28" s="31">
        <v>12101.999999999995</v>
      </c>
      <c r="L28" s="31">
        <v>10899.599999999997</v>
      </c>
      <c r="M28" s="31">
        <v>6169.200000000002</v>
      </c>
      <c r="N28" s="31">
        <v>3232.5</v>
      </c>
      <c r="O28" s="31">
        <f t="shared" si="3"/>
        <v>113983.49999999999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1807346.6999999988</v>
      </c>
      <c r="C29" s="31">
        <v>730024.5000000003</v>
      </c>
      <c r="D29" s="31">
        <v>796450.9599999997</v>
      </c>
      <c r="E29" s="31">
        <v>268074.60000000015</v>
      </c>
      <c r="F29" s="31">
        <v>827722.5</v>
      </c>
      <c r="G29" s="31">
        <v>1263748.199999999</v>
      </c>
      <c r="H29" s="31">
        <v>427814.2100000001</v>
      </c>
      <c r="I29" s="31">
        <v>1258008.8999999994</v>
      </c>
      <c r="J29" s="31">
        <v>805185.3000000002</v>
      </c>
      <c r="K29" s="31">
        <v>1235253.6000000006</v>
      </c>
      <c r="L29" s="31">
        <v>1233481.2000000004</v>
      </c>
      <c r="M29" s="31">
        <v>873829.5000000005</v>
      </c>
      <c r="N29" s="31">
        <v>256704.60000000015</v>
      </c>
      <c r="O29" s="31">
        <f t="shared" si="3"/>
        <v>11783644.77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0" t="s">
        <v>49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388473.61999999994</v>
      </c>
      <c r="L30" s="31">
        <v>363035.9</v>
      </c>
      <c r="M30" s="31">
        <v>0</v>
      </c>
      <c r="N30" s="31">
        <v>0</v>
      </c>
      <c r="O30" s="31">
        <f t="shared" si="3"/>
        <v>751509.52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3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19"/>
    </row>
    <row r="32" spans="1:15" ht="18.75" customHeight="1">
      <c r="A32" s="20" t="s">
        <v>50</v>
      </c>
      <c r="B32" s="31">
        <f>+B33+B35+B48+B49+B50+B55-B56</f>
        <v>-728668.5200000001</v>
      </c>
      <c r="C32" s="31">
        <f aca="true" t="shared" si="4" ref="C32:O32">+C33+C35+C48+C49+C50+C55-C56</f>
        <v>-828509.84</v>
      </c>
      <c r="D32" s="31">
        <f t="shared" si="4"/>
        <v>-577502.6300000001</v>
      </c>
      <c r="E32" s="31">
        <f t="shared" si="4"/>
        <v>-3592.790000000008</v>
      </c>
      <c r="F32" s="31">
        <f t="shared" si="4"/>
        <v>-592119.9099999999</v>
      </c>
      <c r="G32" s="31">
        <f t="shared" si="4"/>
        <v>-1133746.4799999997</v>
      </c>
      <c r="H32" s="31">
        <f t="shared" si="4"/>
        <v>-331773.56</v>
      </c>
      <c r="I32" s="31">
        <f t="shared" si="4"/>
        <v>-1523238.73</v>
      </c>
      <c r="J32" s="31">
        <f t="shared" si="4"/>
        <v>-827533.63</v>
      </c>
      <c r="K32" s="31">
        <f t="shared" si="4"/>
        <v>-4601739.58</v>
      </c>
      <c r="L32" s="31">
        <f t="shared" si="4"/>
        <v>-4146569.629999999</v>
      </c>
      <c r="M32" s="31">
        <f t="shared" si="4"/>
        <v>-486475.2199999999</v>
      </c>
      <c r="N32" s="31">
        <f t="shared" si="4"/>
        <v>-294822.5100000001</v>
      </c>
      <c r="O32" s="31">
        <f t="shared" si="4"/>
        <v>-16076293.029999997</v>
      </c>
    </row>
    <row r="33" spans="1:15" ht="18.75" customHeight="1">
      <c r="A33" s="30" t="s">
        <v>51</v>
      </c>
      <c r="B33" s="37">
        <v>-1215328.4000000001</v>
      </c>
      <c r="C33" s="37">
        <v>-1197988</v>
      </c>
      <c r="D33" s="37">
        <v>-723566.8</v>
      </c>
      <c r="E33" s="37">
        <v>-218152</v>
      </c>
      <c r="F33" s="37">
        <v>-708030.3999999999</v>
      </c>
      <c r="G33" s="37">
        <v>-1466849.9999999998</v>
      </c>
      <c r="H33" s="37">
        <v>-191967.60000000003</v>
      </c>
      <c r="I33" s="37">
        <v>-1586459.5999999999</v>
      </c>
      <c r="J33" s="37">
        <v>-928162.4</v>
      </c>
      <c r="K33" s="37">
        <v>-521382.4</v>
      </c>
      <c r="L33" s="37">
        <v>-430958</v>
      </c>
      <c r="M33" s="37">
        <v>-624104.7999999999</v>
      </c>
      <c r="N33" s="37">
        <v>-401790.40000000014</v>
      </c>
      <c r="O33" s="37">
        <f>+O34</f>
        <v>-10214740.8</v>
      </c>
    </row>
    <row r="34" spans="1:26" ht="18.75" customHeight="1">
      <c r="A34" s="33" t="s">
        <v>52</v>
      </c>
      <c r="B34" s="34">
        <v>-1215328.4000000001</v>
      </c>
      <c r="C34" s="34">
        <v>-1197988</v>
      </c>
      <c r="D34" s="34">
        <v>-723566.8</v>
      </c>
      <c r="E34" s="34">
        <v>-218152</v>
      </c>
      <c r="F34" s="34">
        <v>-708030.3999999999</v>
      </c>
      <c r="G34" s="34">
        <v>-1466849.9999999998</v>
      </c>
      <c r="H34" s="34">
        <v>-191967.60000000003</v>
      </c>
      <c r="I34" s="34">
        <v>-1586459.5999999999</v>
      </c>
      <c r="J34" s="34">
        <v>-928162.4</v>
      </c>
      <c r="K34" s="34">
        <v>-521382.4</v>
      </c>
      <c r="L34" s="34">
        <v>-430958</v>
      </c>
      <c r="M34" s="34">
        <v>-624104.7999999999</v>
      </c>
      <c r="N34" s="34">
        <v>-401790.40000000014</v>
      </c>
      <c r="O34" s="38">
        <f aca="true" t="shared" si="5" ref="O34:O56">SUM(B34:N34)</f>
        <v>-10214740.8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30" t="s">
        <v>53</v>
      </c>
      <c r="B35" s="37">
        <f>SUM(B36:B46)</f>
        <v>-45637.240000000005</v>
      </c>
      <c r="C35" s="37">
        <f aca="true" t="shared" si="6" ref="C35:O35">SUM(C36:C46)</f>
        <v>-17107.239999999998</v>
      </c>
      <c r="D35" s="37">
        <f t="shared" si="6"/>
        <v>-118491.19000000002</v>
      </c>
      <c r="E35" s="37">
        <f t="shared" si="6"/>
        <v>-39566.04</v>
      </c>
      <c r="F35" s="37">
        <f t="shared" si="6"/>
        <v>-137971.92000000004</v>
      </c>
      <c r="G35" s="37">
        <f t="shared" si="6"/>
        <v>-209659.19</v>
      </c>
      <c r="H35" s="37">
        <f t="shared" si="6"/>
        <v>-163209.55</v>
      </c>
      <c r="I35" s="37">
        <f t="shared" si="6"/>
        <v>-151936.23</v>
      </c>
      <c r="J35" s="37">
        <f t="shared" si="6"/>
        <v>-23106.620000000003</v>
      </c>
      <c r="K35" s="37">
        <f t="shared" si="6"/>
        <v>-4471818.9799999995</v>
      </c>
      <c r="L35" s="37">
        <f t="shared" si="6"/>
        <v>-4075987.159999999</v>
      </c>
      <c r="M35" s="37">
        <f t="shared" si="6"/>
        <v>-19959.969999999998</v>
      </c>
      <c r="N35" s="37">
        <f t="shared" si="6"/>
        <v>-41579.560000000005</v>
      </c>
      <c r="O35" s="37">
        <f t="shared" si="6"/>
        <v>-9516030.889999999</v>
      </c>
    </row>
    <row r="36" spans="1:26" ht="18.75" customHeight="1">
      <c r="A36" s="33" t="s">
        <v>54</v>
      </c>
      <c r="B36" s="39">
        <v>-396</v>
      </c>
      <c r="C36" s="39">
        <v>-198</v>
      </c>
      <c r="D36" s="39">
        <v>30856.39</v>
      </c>
      <c r="E36" s="39">
        <v>1081.66</v>
      </c>
      <c r="F36" s="39">
        <v>2103.11</v>
      </c>
      <c r="G36" s="39">
        <v>-14256</v>
      </c>
      <c r="H36" s="39">
        <v>0</v>
      </c>
      <c r="I36" s="39">
        <v>0</v>
      </c>
      <c r="J36" s="39">
        <v>2178</v>
      </c>
      <c r="K36" s="39">
        <v>7175.64</v>
      </c>
      <c r="L36" s="39">
        <v>12947.46</v>
      </c>
      <c r="M36" s="39">
        <v>3284.65</v>
      </c>
      <c r="N36" s="39">
        <v>-4356</v>
      </c>
      <c r="O36" s="39">
        <f t="shared" si="5"/>
        <v>40420.909999999996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9">
        <v>-792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-3880.8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5"/>
        <v>-4672.8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0</v>
      </c>
      <c r="C38" s="39">
        <v>0</v>
      </c>
      <c r="D38" s="39">
        <v>-16500</v>
      </c>
      <c r="E38" s="39">
        <v>0</v>
      </c>
      <c r="F38" s="39">
        <v>0</v>
      </c>
      <c r="G38" s="39">
        <v>0</v>
      </c>
      <c r="H38" s="39">
        <v>-127240.34999999999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f t="shared" si="5"/>
        <v>-143740.34999999998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40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3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16479000</v>
      </c>
      <c r="L41" s="39">
        <v>15030000</v>
      </c>
      <c r="M41" s="39">
        <v>0</v>
      </c>
      <c r="N41" s="39">
        <v>0</v>
      </c>
      <c r="O41" s="39">
        <f t="shared" si="5"/>
        <v>31509000</v>
      </c>
      <c r="P41"/>
      <c r="Q41" s="41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60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-20871000</v>
      </c>
      <c r="L42" s="39">
        <v>-19035000</v>
      </c>
      <c r="M42" s="39">
        <v>0</v>
      </c>
      <c r="N42" s="39">
        <v>0</v>
      </c>
      <c r="O42" s="39">
        <f t="shared" si="5"/>
        <v>-39906000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f t="shared" si="5"/>
        <v>0</v>
      </c>
      <c r="P43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39">
        <v>-44449.240000000005</v>
      </c>
      <c r="C44" s="39">
        <v>-16909.239999999998</v>
      </c>
      <c r="D44" s="39">
        <v>-132847.58000000002</v>
      </c>
      <c r="E44" s="39">
        <v>-40647.700000000004</v>
      </c>
      <c r="F44" s="39">
        <v>-140075.03000000003</v>
      </c>
      <c r="G44" s="39">
        <v>-195403.19</v>
      </c>
      <c r="H44" s="39">
        <v>-35969.200000000004</v>
      </c>
      <c r="I44" s="39">
        <v>-148055.43000000002</v>
      </c>
      <c r="J44" s="39">
        <v>-25284.620000000003</v>
      </c>
      <c r="K44" s="39">
        <v>-86994.62</v>
      </c>
      <c r="L44" s="39">
        <v>-83934.62</v>
      </c>
      <c r="M44" s="39">
        <v>-23244.62</v>
      </c>
      <c r="N44" s="39">
        <v>-45417.08</v>
      </c>
      <c r="O44" s="39">
        <f>SUM(B44:N44)</f>
        <v>-1019232.1699999999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13125.98</v>
      </c>
      <c r="O45" s="39">
        <f t="shared" si="5"/>
        <v>13125.98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 t="s">
        <v>64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-4932.46</v>
      </c>
      <c r="O46" s="39">
        <f t="shared" si="5"/>
        <v>-4932.46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8.75" customHeight="1">
      <c r="A48" s="30" t="s">
        <v>89</v>
      </c>
      <c r="B48" s="44">
        <v>532297.12</v>
      </c>
      <c r="C48" s="44">
        <v>386585.4</v>
      </c>
      <c r="D48" s="44">
        <v>264555.36</v>
      </c>
      <c r="E48" s="44">
        <v>254125.25</v>
      </c>
      <c r="F48" s="44">
        <v>253882.40999999997</v>
      </c>
      <c r="G48" s="44">
        <v>542762.71</v>
      </c>
      <c r="H48" s="44">
        <v>23403.59</v>
      </c>
      <c r="I48" s="44">
        <v>215157.09999999998</v>
      </c>
      <c r="J48" s="44">
        <v>123735.39000000001</v>
      </c>
      <c r="K48" s="44">
        <v>391461.80000000005</v>
      </c>
      <c r="L48" s="44">
        <v>360375.53</v>
      </c>
      <c r="M48" s="44">
        <v>157589.55</v>
      </c>
      <c r="N48" s="44">
        <v>148547.45</v>
      </c>
      <c r="O48" s="39">
        <f t="shared" si="5"/>
        <v>3654478.66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65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39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30" t="s">
        <v>66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f>O51+O52</f>
        <v>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67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39">
        <f t="shared" si="5"/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33" t="s">
        <v>68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39">
        <f t="shared" si="5"/>
        <v>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8.7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2"/>
      <c r="Q53" s="45"/>
      <c r="R53" s="42"/>
      <c r="S53" s="42"/>
      <c r="T53" s="42"/>
      <c r="U53" s="45"/>
      <c r="V53" s="46"/>
      <c r="W53" s="42"/>
      <c r="X53" s="42"/>
      <c r="Y53" s="42"/>
      <c r="Z53" s="42"/>
    </row>
    <row r="54" spans="1:26" ht="18.75" customHeight="1">
      <c r="A54" s="20" t="s">
        <v>69</v>
      </c>
      <c r="B54" s="47">
        <f>+B20+B32</f>
        <v>38450321.79</v>
      </c>
      <c r="C54" s="47">
        <f aca="true" t="shared" si="7" ref="C54:N54">+C20+C32</f>
        <v>27412833.37</v>
      </c>
      <c r="D54" s="47">
        <f t="shared" si="7"/>
        <v>24743398.54</v>
      </c>
      <c r="E54" s="47">
        <f t="shared" si="7"/>
        <v>7666564.92</v>
      </c>
      <c r="F54" s="47">
        <f t="shared" si="7"/>
        <v>26075967.44</v>
      </c>
      <c r="G54" s="47">
        <f t="shared" si="7"/>
        <v>36088870.2</v>
      </c>
      <c r="H54" s="47">
        <f t="shared" si="7"/>
        <v>6659743.16</v>
      </c>
      <c r="I54" s="47">
        <f t="shared" si="7"/>
        <v>26985339.530000005</v>
      </c>
      <c r="J54" s="47">
        <f t="shared" si="7"/>
        <v>23940103.720000003</v>
      </c>
      <c r="K54" s="47">
        <f t="shared" si="7"/>
        <v>28583956.299999997</v>
      </c>
      <c r="L54" s="47">
        <f t="shared" si="7"/>
        <v>26034577.739999995</v>
      </c>
      <c r="M54" s="47">
        <f t="shared" si="7"/>
        <v>16409346.74</v>
      </c>
      <c r="N54" s="47">
        <f t="shared" si="7"/>
        <v>8288746.459999997</v>
      </c>
      <c r="O54" s="47">
        <f>SUM(B54:N54)</f>
        <v>297339769.90999997</v>
      </c>
      <c r="P54"/>
      <c r="Q54" s="48"/>
      <c r="R54"/>
      <c r="S54"/>
      <c r="T54"/>
      <c r="U54" s="48"/>
      <c r="V54"/>
      <c r="W54"/>
      <c r="X54"/>
      <c r="Y54"/>
      <c r="Z54"/>
    </row>
    <row r="55" spans="1:21" ht="18.75" customHeight="1">
      <c r="A55" s="49" t="s">
        <v>70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5"/>
        <v>0</v>
      </c>
      <c r="P55"/>
      <c r="Q55"/>
      <c r="R55"/>
      <c r="S55"/>
      <c r="U55" s="50"/>
    </row>
    <row r="56" spans="1:19" ht="18.75" customHeight="1">
      <c r="A56" s="49" t="s">
        <v>71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4">
        <f t="shared" si="5"/>
        <v>0</v>
      </c>
      <c r="P56"/>
      <c r="Q56"/>
      <c r="R56"/>
      <c r="S56"/>
    </row>
    <row r="57" spans="1:19" ht="15.75">
      <c r="A57" s="51"/>
      <c r="B57" s="52"/>
      <c r="C57" s="52"/>
      <c r="D57" s="53"/>
      <c r="E57" s="53"/>
      <c r="F57" s="53"/>
      <c r="G57" s="53"/>
      <c r="H57" s="53"/>
      <c r="I57" s="52"/>
      <c r="J57" s="53"/>
      <c r="K57" s="53"/>
      <c r="L57" s="53"/>
      <c r="M57" s="53"/>
      <c r="N57" s="53"/>
      <c r="O57" s="54"/>
      <c r="P57" s="50"/>
      <c r="Q57"/>
      <c r="R57" s="48"/>
      <c r="S57"/>
    </row>
    <row r="58" spans="1:19" ht="12.75" customHeight="1">
      <c r="A58" s="55"/>
      <c r="B58" s="56"/>
      <c r="C58" s="56"/>
      <c r="D58" s="57"/>
      <c r="E58" s="57"/>
      <c r="F58" s="57"/>
      <c r="G58" s="57"/>
      <c r="H58" s="57"/>
      <c r="I58" s="56"/>
      <c r="J58" s="57"/>
      <c r="K58" s="57"/>
      <c r="L58" s="57"/>
      <c r="M58" s="57"/>
      <c r="N58" s="57"/>
      <c r="O58" s="58"/>
      <c r="P58" s="42"/>
      <c r="Q58" s="42"/>
      <c r="R58" s="45"/>
      <c r="S58" s="42"/>
    </row>
    <row r="59" spans="1:17" ht="1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42"/>
      <c r="Q59" s="42"/>
    </row>
    <row r="60" spans="1:17" ht="18.75" customHeight="1">
      <c r="A60" s="20" t="s">
        <v>72</v>
      </c>
      <c r="B60" s="61">
        <f aca="true" t="shared" si="8" ref="B60:O60">SUM(B61:B71)</f>
        <v>38450321.75</v>
      </c>
      <c r="C60" s="61">
        <f t="shared" si="8"/>
        <v>27396333.369999994</v>
      </c>
      <c r="D60" s="61">
        <f t="shared" si="8"/>
        <v>24759898.499999996</v>
      </c>
      <c r="E60" s="61">
        <f t="shared" si="8"/>
        <v>7666564.930000001</v>
      </c>
      <c r="F60" s="61">
        <f t="shared" si="8"/>
        <v>26075967.45</v>
      </c>
      <c r="G60" s="61">
        <f t="shared" si="8"/>
        <v>36088870.18</v>
      </c>
      <c r="H60" s="61">
        <f t="shared" si="8"/>
        <v>6659743.190000001</v>
      </c>
      <c r="I60" s="61">
        <f t="shared" si="8"/>
        <v>26985339.509999994</v>
      </c>
      <c r="J60" s="61">
        <f t="shared" si="8"/>
        <v>23940103.740000002</v>
      </c>
      <c r="K60" s="61">
        <f t="shared" si="8"/>
        <v>28583956.22</v>
      </c>
      <c r="L60" s="61">
        <f t="shared" si="8"/>
        <v>26034577.720000003</v>
      </c>
      <c r="M60" s="61">
        <f t="shared" si="8"/>
        <v>16409346.750000002</v>
      </c>
      <c r="N60" s="61">
        <f t="shared" si="8"/>
        <v>8288746.44</v>
      </c>
      <c r="O60" s="47">
        <f t="shared" si="8"/>
        <v>297339769.75</v>
      </c>
      <c r="Q60"/>
    </row>
    <row r="61" spans="1:18" ht="18.75" customHeight="1">
      <c r="A61" s="30" t="s">
        <v>73</v>
      </c>
      <c r="B61" s="61">
        <v>31488156.47</v>
      </c>
      <c r="C61" s="61">
        <v>19476439.649999995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47">
        <f>SUM(B61:N61)</f>
        <v>50964596.11999999</v>
      </c>
      <c r="P61"/>
      <c r="Q61"/>
      <c r="R61" s="48"/>
    </row>
    <row r="62" spans="1:16" ht="18.75" customHeight="1">
      <c r="A62" s="30" t="s">
        <v>74</v>
      </c>
      <c r="B62" s="61">
        <v>6962165.279999999</v>
      </c>
      <c r="C62" s="61">
        <v>7919893.72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47">
        <f aca="true" t="shared" si="9" ref="O62:O71">SUM(B62:N62)</f>
        <v>14882059</v>
      </c>
      <c r="P62"/>
    </row>
    <row r="63" spans="1:17" ht="18.75" customHeight="1">
      <c r="A63" s="30" t="s">
        <v>75</v>
      </c>
      <c r="B63" s="62">
        <v>0</v>
      </c>
      <c r="C63" s="62">
        <v>0</v>
      </c>
      <c r="D63" s="37">
        <v>24759898.499999996</v>
      </c>
      <c r="E63" s="62">
        <v>0</v>
      </c>
      <c r="F63" s="62">
        <v>0</v>
      </c>
      <c r="G63" s="62">
        <v>0</v>
      </c>
      <c r="H63" s="61">
        <v>6659743.190000001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37">
        <f t="shared" si="9"/>
        <v>31419641.689999998</v>
      </c>
      <c r="P63" s="19"/>
      <c r="Q63"/>
    </row>
    <row r="64" spans="1:18" ht="18.75" customHeight="1">
      <c r="A64" s="30" t="s">
        <v>76</v>
      </c>
      <c r="B64" s="62">
        <v>0</v>
      </c>
      <c r="C64" s="62">
        <v>0</v>
      </c>
      <c r="D64" s="62">
        <v>0</v>
      </c>
      <c r="E64" s="37">
        <v>7666564.930000001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47">
        <f t="shared" si="9"/>
        <v>7666564.930000001</v>
      </c>
      <c r="R64"/>
    </row>
    <row r="65" spans="1:19" ht="18.75" customHeight="1">
      <c r="A65" s="30" t="s">
        <v>77</v>
      </c>
      <c r="B65" s="62">
        <v>0</v>
      </c>
      <c r="C65" s="62">
        <v>0</v>
      </c>
      <c r="D65" s="62">
        <v>0</v>
      </c>
      <c r="E65" s="62">
        <v>0</v>
      </c>
      <c r="F65" s="37">
        <v>26075967.45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37">
        <f t="shared" si="9"/>
        <v>26075967.45</v>
      </c>
      <c r="S65"/>
    </row>
    <row r="66" spans="1:20" ht="18.75" customHeight="1">
      <c r="A66" s="30" t="s">
        <v>78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1">
        <v>36088870.18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47">
        <f t="shared" si="9"/>
        <v>36088870.18</v>
      </c>
      <c r="T66"/>
    </row>
    <row r="67" spans="1:21" ht="18.75" customHeight="1">
      <c r="A67" s="30" t="s">
        <v>79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1">
        <v>26985339.509999994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47">
        <f t="shared" si="9"/>
        <v>26985339.509999994</v>
      </c>
      <c r="U67"/>
    </row>
    <row r="68" spans="1:22" ht="18.75" customHeight="1">
      <c r="A68" s="30" t="s">
        <v>80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37">
        <v>23940103.740000002</v>
      </c>
      <c r="K68" s="62">
        <v>0</v>
      </c>
      <c r="L68" s="62">
        <v>0</v>
      </c>
      <c r="M68" s="62">
        <v>0</v>
      </c>
      <c r="N68" s="62">
        <v>0</v>
      </c>
      <c r="O68" s="47">
        <f t="shared" si="9"/>
        <v>23940103.740000002</v>
      </c>
      <c r="V68"/>
    </row>
    <row r="69" spans="1:23" ht="18.75" customHeight="1">
      <c r="A69" s="30" t="s">
        <v>81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37">
        <v>28583956.22</v>
      </c>
      <c r="L69" s="37">
        <v>26034577.720000003</v>
      </c>
      <c r="M69" s="62">
        <v>0</v>
      </c>
      <c r="N69" s="62">
        <v>0</v>
      </c>
      <c r="O69" s="47">
        <f t="shared" si="9"/>
        <v>54618533.94</v>
      </c>
      <c r="P69"/>
      <c r="W69"/>
    </row>
    <row r="70" spans="1:25" ht="18.75" customHeight="1">
      <c r="A70" s="30" t="s">
        <v>82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37">
        <v>16409346.750000002</v>
      </c>
      <c r="N70" s="62">
        <v>0</v>
      </c>
      <c r="O70" s="47">
        <f t="shared" si="9"/>
        <v>16409346.750000002</v>
      </c>
      <c r="R70"/>
      <c r="Y70"/>
    </row>
    <row r="71" spans="1:26" ht="18.75" customHeight="1">
      <c r="A71" s="51" t="s">
        <v>83</v>
      </c>
      <c r="B71" s="63">
        <v>0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4">
        <v>8288746.44</v>
      </c>
      <c r="O71" s="65">
        <f t="shared" si="9"/>
        <v>8288746.44</v>
      </c>
      <c r="P71"/>
      <c r="S71"/>
      <c r="Z71"/>
    </row>
    <row r="72" spans="1:12" ht="21" customHeight="1">
      <c r="A72" s="66" t="s">
        <v>84</v>
      </c>
      <c r="B72" s="67"/>
      <c r="C72" s="67"/>
      <c r="D72"/>
      <c r="E72"/>
      <c r="F72"/>
      <c r="G72"/>
      <c r="H72" s="68"/>
      <c r="I72" s="68"/>
      <c r="J72"/>
      <c r="K72"/>
      <c r="L72"/>
    </row>
    <row r="73" spans="1:14" ht="15.75">
      <c r="A73" s="69" t="s">
        <v>85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5.75">
      <c r="A74" s="69" t="s">
        <v>86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5.75">
      <c r="A75" s="69" t="s">
        <v>87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.75">
      <c r="A76" s="70" t="s">
        <v>88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</row>
    <row r="77" ht="13.5">
      <c r="N77" s="29"/>
    </row>
    <row r="78" ht="14.25">
      <c r="N78" s="29"/>
    </row>
    <row r="79" spans="1:14" ht="13.5">
      <c r="A79" s="19"/>
      <c r="N79" s="29"/>
    </row>
    <row r="80" ht="13.5">
      <c r="N80" s="29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ht="13.5">
      <c r="N91" s="29"/>
    </row>
    <row r="92" ht="13.5">
      <c r="N92" s="29"/>
    </row>
    <row r="93" ht="13.5">
      <c r="N93" s="29"/>
    </row>
    <row r="94" ht="13.5">
      <c r="N94" s="29"/>
    </row>
    <row r="95" ht="13.5">
      <c r="N95" s="29"/>
    </row>
    <row r="96" ht="13.5">
      <c r="N96" s="29"/>
    </row>
    <row r="97" spans="3:14" ht="13.5">
      <c r="C97" s="19"/>
      <c r="D97" s="19"/>
      <c r="E97" s="19"/>
      <c r="N97" s="29"/>
    </row>
    <row r="98" spans="3:14" ht="13.5">
      <c r="C98" s="19"/>
      <c r="E98" s="19"/>
      <c r="N98" s="29"/>
    </row>
    <row r="99" ht="13.5">
      <c r="N99" s="29"/>
    </row>
    <row r="100" ht="13.5">
      <c r="N100" s="29"/>
    </row>
    <row r="101" ht="13.5">
      <c r="N101" s="29"/>
    </row>
    <row r="102" ht="13.5">
      <c r="N102" s="29"/>
    </row>
    <row r="103" ht="13.5">
      <c r="N103" s="29"/>
    </row>
    <row r="104" ht="13.5">
      <c r="N104" s="29"/>
    </row>
    <row r="105" ht="13.5">
      <c r="N105" s="29"/>
    </row>
    <row r="106" ht="13.5">
      <c r="N106" s="29"/>
    </row>
    <row r="107" ht="13.5">
      <c r="N107" s="29"/>
    </row>
    <row r="108" ht="13.5">
      <c r="N108" s="29"/>
    </row>
    <row r="109" ht="13.5">
      <c r="N109" s="29"/>
    </row>
    <row r="110" ht="13.5">
      <c r="N110" s="29"/>
    </row>
  </sheetData>
  <sheetProtection/>
  <mergeCells count="9">
    <mergeCell ref="A74:N74"/>
    <mergeCell ref="A75:N75"/>
    <mergeCell ref="A76:N76"/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2023-10-10T18:33:08Z</dcterms:created>
  <dcterms:modified xsi:type="dcterms:W3CDTF">2023-10-10T20:27:47Z</dcterms:modified>
  <cp:category/>
  <cp:version/>
  <cp:contentType/>
  <cp:contentStatus/>
</cp:coreProperties>
</file>