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<sst xmlns="http://schemas.openxmlformats.org/spreadsheetml/2006/main" count="89" uniqueCount="86">
  <si>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</si>
  <si>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</si>
  <si>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</si>
  <si>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</si>
  <si>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</si>
  <si>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</si>
  <si>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</si>
  <si>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</si>
  <si>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</si>
  <si>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</si>
  <si>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</si>
  <si>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</si>
  <si>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</si>
  <si>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</si>
  <si>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</si>
  <si>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</si>
  <si>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</si>
  <si>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</si>
  <si>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</si>
  <si>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</si>
  <si>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</si>
  <si>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</si>
  <si>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</si>
  <si>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</si>
  <si>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</si>
  <si>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</si>
  <si>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</si>
  <si>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</si>
  <si>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</si>
  <si>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</si>
  <si>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</si>
  <si>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</si>
  <si>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</si>
  <si>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</si>
  <si>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</si>
  <si>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</si>
  <si>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</si>
  <si>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</si>
  <si>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</si>
  <si>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</si>
  <si>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</si>
  <si>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</si>
  <si>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</si>
  <si>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</si>
  <si>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</si>
  <si>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</si>
  <si>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</si>
  <si>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</si>
  <si>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</si>
  <si>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</si>
  <si>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</si>
  <si>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</si>
  <si>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</si>
  <si>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</si>
  <si>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</si>
  <si>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</si>
  <si>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</si>
  <si>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</si>
  <si>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</si>
  <si>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</si>
  <si>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</si>
  <si>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</si>
  <si>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</si>
  <si>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</si>
  <si>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</si>
  <si>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</si>
  <si>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</si>
  <si>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</si>
  <si>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</si>
  <si>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</si>
  <si>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</si>
  <si>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</si>
  <si>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</si>
  <si>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</si>
  <si>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</si>
  <si>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</si>
  <si>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</si>
  <si>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</si>
  <si>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</si>
  <si>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</si>
  <si>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</si>
  <si>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</si>
  <si>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</si>
  <si>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30/09/23 - VENCIMENTO 06/10/23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</si>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</sst>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269918</v>
      </c>
      <c r="C7" s="9">
        <f t="shared" si="0"/>
        <v>177967</v>
      </c>
      <c r="D7" s="9">
        <f t="shared" si="0"/>
        <v>182447</v>
      </c>
      <c r="E7" s="9">
        <f t="shared" si="0"/>
        <v>50160</v>
      </c>
      <c r="F7" s="9">
        <f t="shared" si="0"/>
        <v>148936</v>
      </c>
      <c r="G7" s="9">
        <f t="shared" si="0"/>
        <v>231928</v>
      </c>
      <c r="H7" s="9">
        <f t="shared" si="0"/>
        <v>30615</v>
      </c>
      <c r="I7" s="9">
        <f t="shared" si="0"/>
        <v>173249</v>
      </c>
      <c r="J7" s="9">
        <f t="shared" si="0"/>
        <v>148874</v>
      </c>
      <c r="K7" s="9">
        <f t="shared" si="0"/>
        <v>234239</v>
      </c>
      <c r="L7" s="9">
        <f t="shared" si="0"/>
        <v>180073</v>
      </c>
      <c r="M7" s="9">
        <f t="shared" si="0"/>
        <v>81277</v>
      </c>
      <c r="N7" s="9">
        <f t="shared" si="0"/>
        <v>53025</v>
      </c>
      <c r="O7" s="9">
        <f t="shared" si="0"/>
        <v>1962708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9491</v>
      </c>
      <c r="C8" s="11">
        <f t="shared" si="1"/>
        <v>9488</v>
      </c>
      <c r="D8" s="11">
        <f t="shared" si="1"/>
        <v>5952</v>
      </c>
      <c r="E8" s="11">
        <f t="shared" si="1"/>
        <v>1969</v>
      </c>
      <c r="F8" s="11">
        <f t="shared" si="1"/>
        <v>5374</v>
      </c>
      <c r="G8" s="11">
        <f t="shared" si="1"/>
        <v>11071</v>
      </c>
      <c r="H8" s="11">
        <f t="shared" si="1"/>
        <v>1526</v>
      </c>
      <c r="I8" s="11">
        <f t="shared" si="1"/>
        <v>10758</v>
      </c>
      <c r="J8" s="11">
        <f t="shared" si="1"/>
        <v>6788</v>
      </c>
      <c r="K8" s="11">
        <f t="shared" si="1"/>
        <v>4861</v>
      </c>
      <c r="L8" s="11">
        <f t="shared" si="1"/>
        <v>3250</v>
      </c>
      <c r="M8" s="11">
        <f t="shared" si="1"/>
        <v>4120</v>
      </c>
      <c r="N8" s="11">
        <f t="shared" si="1"/>
        <v>2646</v>
      </c>
      <c r="O8" s="11">
        <f t="shared" si="1"/>
        <v>77294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9491</v>
      </c>
      <c r="C9" s="11">
        <v>9488</v>
      </c>
      <c r="D9" s="11">
        <v>5952</v>
      </c>
      <c r="E9" s="11">
        <v>1969</v>
      </c>
      <c r="F9" s="11">
        <v>5374</v>
      </c>
      <c r="G9" s="11">
        <v>11071</v>
      </c>
      <c r="H9" s="11">
        <v>1526</v>
      </c>
      <c r="I9" s="11">
        <v>10758</v>
      </c>
      <c r="J9" s="11">
        <v>6788</v>
      </c>
      <c r="K9" s="11">
        <v>4861</v>
      </c>
      <c r="L9" s="11">
        <v>3250</v>
      </c>
      <c r="M9" s="11">
        <v>4120</v>
      </c>
      <c r="N9" s="11">
        <v>2631</v>
      </c>
      <c r="O9" s="11">
        <f>SUM(B9:N9)</f>
        <v>77279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260427</v>
      </c>
      <c r="C11" s="13">
        <v>168479</v>
      </c>
      <c r="D11" s="13">
        <v>176495</v>
      </c>
      <c r="E11" s="13">
        <v>48191</v>
      </c>
      <c r="F11" s="13">
        <v>143562</v>
      </c>
      <c r="G11" s="13">
        <v>220857</v>
      </c>
      <c r="H11" s="13">
        <v>29089</v>
      </c>
      <c r="I11" s="13">
        <v>162491</v>
      </c>
      <c r="J11" s="13">
        <v>142086</v>
      </c>
      <c r="K11" s="13">
        <v>229378</v>
      </c>
      <c r="L11" s="13">
        <v>176823</v>
      </c>
      <c r="M11" s="13">
        <v>77157</v>
      </c>
      <c r="N11" s="13">
        <v>50379</v>
      </c>
      <c r="O11" s="11">
        <f>SUM(B11:N11)</f>
        <v>1885414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20374</v>
      </c>
      <c r="C12" s="13">
        <v>16786</v>
      </c>
      <c r="D12" s="13">
        <v>14369</v>
      </c>
      <c r="E12" s="13">
        <v>5650</v>
      </c>
      <c r="F12" s="13">
        <v>14435</v>
      </c>
      <c r="G12" s="13">
        <v>24054</v>
      </c>
      <c r="H12" s="13">
        <v>3589</v>
      </c>
      <c r="I12" s="13">
        <v>17073</v>
      </c>
      <c r="J12" s="13">
        <v>13114</v>
      </c>
      <c r="K12" s="13">
        <v>16167</v>
      </c>
      <c r="L12" s="13">
        <v>12028</v>
      </c>
      <c r="M12" s="13">
        <v>4352</v>
      </c>
      <c r="N12" s="13">
        <v>2484</v>
      </c>
      <c r="O12" s="11">
        <f>SUM(B12:N12)</f>
        <v>164475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240053</v>
      </c>
      <c r="C13" s="15">
        <f t="shared" si="2"/>
        <v>151693</v>
      </c>
      <c r="D13" s="15">
        <f t="shared" si="2"/>
        <v>162126</v>
      </c>
      <c r="E13" s="15">
        <f t="shared" si="2"/>
        <v>42541</v>
      </c>
      <c r="F13" s="15">
        <f t="shared" si="2"/>
        <v>129127</v>
      </c>
      <c r="G13" s="15">
        <f t="shared" si="2"/>
        <v>196803</v>
      </c>
      <c r="H13" s="15">
        <f t="shared" si="2"/>
        <v>25500</v>
      </c>
      <c r="I13" s="15">
        <f t="shared" si="2"/>
        <v>145418</v>
      </c>
      <c r="J13" s="15">
        <f t="shared" si="2"/>
        <v>128972</v>
      </c>
      <c r="K13" s="15">
        <f t="shared" si="2"/>
        <v>213211</v>
      </c>
      <c r="L13" s="15">
        <f t="shared" si="2"/>
        <v>164795</v>
      </c>
      <c r="M13" s="15">
        <f t="shared" si="2"/>
        <v>72805</v>
      </c>
      <c r="N13" s="15">
        <f t="shared" si="2"/>
        <v>47895</v>
      </c>
      <c r="O13" s="11">
        <f>SUM(B13:N13)</f>
        <v>1720939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1.228457378670612</v>
      </c>
      <c r="C18" s="19">
        <v>1.309131849700816</v>
      </c>
      <c r="D18" s="19">
        <v>1.439923429739857</v>
      </c>
      <c r="E18" s="19">
        <v>0.866470367041244</v>
      </c>
      <c r="F18" s="19">
        <v>1.360919709416963</v>
      </c>
      <c r="G18" s="19">
        <v>1.460095970277575</v>
      </c>
      <c r="H18" s="19">
        <v>1.627913014659602</v>
      </c>
      <c r="I18" s="19">
        <v>1.176426178961333</v>
      </c>
      <c r="J18" s="19">
        <v>1.41140051565459</v>
      </c>
      <c r="K18" s="19">
        <v>1.218236215315728</v>
      </c>
      <c r="L18" s="19">
        <v>1.263983572362037</v>
      </c>
      <c r="M18" s="19">
        <v>1.248007417682542</v>
      </c>
      <c r="N18" s="19">
        <v>1.075767029144921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1088011.49</v>
      </c>
      <c r="C20" s="24">
        <f aca="true" t="shared" si="3" ref="C20:N20">SUM(C21:C30)</f>
        <v>771815.35</v>
      </c>
      <c r="D20" s="24">
        <f t="shared" si="3"/>
        <v>752125.1299999999</v>
      </c>
      <c r="E20" s="24">
        <f t="shared" si="3"/>
        <v>218485.59</v>
      </c>
      <c r="F20" s="24">
        <f t="shared" si="3"/>
        <v>686373.0099999999</v>
      </c>
      <c r="G20" s="24">
        <f t="shared" si="3"/>
        <v>948524.5</v>
      </c>
      <c r="H20" s="24">
        <f t="shared" si="3"/>
        <v>198647.45999999996</v>
      </c>
      <c r="I20" s="24">
        <f t="shared" si="3"/>
        <v>695312.57</v>
      </c>
      <c r="J20" s="24">
        <f t="shared" si="3"/>
        <v>695507.2000000001</v>
      </c>
      <c r="K20" s="24">
        <f t="shared" si="3"/>
        <v>936665.61</v>
      </c>
      <c r="L20" s="24">
        <f t="shared" si="3"/>
        <v>857352.91</v>
      </c>
      <c r="M20" s="24">
        <f t="shared" si="3"/>
        <v>434158.93</v>
      </c>
      <c r="N20" s="24">
        <f t="shared" si="3"/>
        <v>215937.15999999997</v>
      </c>
      <c r="O20" s="24">
        <f>O21+O22+O23+O24+O25+O26+O27+O28+O29+O30</f>
        <v>8498916.91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796797.94</v>
      </c>
      <c r="C21" s="28">
        <f aca="true" t="shared" si="4" ref="C21:N21">ROUND((C15+C16)*C7,2)</f>
        <v>542728.16</v>
      </c>
      <c r="D21" s="28">
        <f t="shared" si="4"/>
        <v>487954.5</v>
      </c>
      <c r="E21" s="28">
        <f t="shared" si="4"/>
        <v>229181.04</v>
      </c>
      <c r="F21" s="28">
        <f t="shared" si="4"/>
        <v>461686.71</v>
      </c>
      <c r="G21" s="28">
        <f t="shared" si="4"/>
        <v>591555.56</v>
      </c>
      <c r="H21" s="28">
        <f t="shared" si="4"/>
        <v>104844.13</v>
      </c>
      <c r="I21" s="28">
        <f t="shared" si="4"/>
        <v>524615.3</v>
      </c>
      <c r="J21" s="28">
        <f t="shared" si="4"/>
        <v>453425.54</v>
      </c>
      <c r="K21" s="28">
        <f t="shared" si="4"/>
        <v>674350.66</v>
      </c>
      <c r="L21" s="28">
        <f t="shared" si="4"/>
        <v>590279.29</v>
      </c>
      <c r="M21" s="28">
        <f t="shared" si="4"/>
        <v>307430.25</v>
      </c>
      <c r="N21" s="28">
        <f t="shared" si="4"/>
        <v>181170.52</v>
      </c>
      <c r="O21" s="28">
        <f aca="true" t="shared" si="5" ref="O21:O30">SUM(B21:N21)</f>
        <v>5946019.6</v>
      </c>
    </row>
    <row r="22" spans="1:23" ht="18.75" customHeight="1">
      <c r="A22" s="26" t="s">
        <v>33</v>
      </c>
      <c r="B22" s="28">
        <f>IF(B18&lt;&gt;0,ROUND((B18-1)*B21,2),0)</f>
        <v>182034.37</v>
      </c>
      <c r="C22" s="28">
        <f aca="true" t="shared" si="6" ref="C22:N22">IF(C18&lt;&gt;0,ROUND((C18-1)*C21,2),0)</f>
        <v>167774.56</v>
      </c>
      <c r="D22" s="28">
        <f t="shared" si="6"/>
        <v>214662.62</v>
      </c>
      <c r="E22" s="28">
        <f t="shared" si="6"/>
        <v>-30602.46</v>
      </c>
      <c r="F22" s="28">
        <f t="shared" si="6"/>
        <v>166631.83</v>
      </c>
      <c r="G22" s="28">
        <f t="shared" si="6"/>
        <v>272172.33</v>
      </c>
      <c r="H22" s="28">
        <f t="shared" si="6"/>
        <v>65832.99</v>
      </c>
      <c r="I22" s="28">
        <f t="shared" si="6"/>
        <v>92555.87</v>
      </c>
      <c r="J22" s="28">
        <f t="shared" si="6"/>
        <v>186539.5</v>
      </c>
      <c r="K22" s="28">
        <f t="shared" si="6"/>
        <v>147167.74</v>
      </c>
      <c r="L22" s="28">
        <f t="shared" si="6"/>
        <v>155824.04</v>
      </c>
      <c r="M22" s="28">
        <f t="shared" si="6"/>
        <v>76244.98</v>
      </c>
      <c r="N22" s="28">
        <f t="shared" si="6"/>
        <v>13726.75</v>
      </c>
      <c r="O22" s="28">
        <f t="shared" si="5"/>
        <v>1710565.1199999999</v>
      </c>
      <c r="W22" s="51"/>
    </row>
    <row r="23" spans="1:15" ht="18.75" customHeight="1">
      <c r="A23" s="26" t="s">
        <v>34</v>
      </c>
      <c r="B23" s="28">
        <v>42427.49</v>
      </c>
      <c r="C23" s="28">
        <v>31220.92</v>
      </c>
      <c r="D23" s="28">
        <v>23718.57</v>
      </c>
      <c r="E23" s="28">
        <v>8567.55</v>
      </c>
      <c r="F23" s="28">
        <v>26782.82</v>
      </c>
      <c r="G23" s="28">
        <v>38325.07</v>
      </c>
      <c r="H23" s="28">
        <v>6870.24</v>
      </c>
      <c r="I23" s="28">
        <v>30654.45</v>
      </c>
      <c r="J23" s="28">
        <v>25003.65</v>
      </c>
      <c r="K23" s="28">
        <v>37030.46</v>
      </c>
      <c r="L23" s="28">
        <v>35242.12</v>
      </c>
      <c r="M23" s="28">
        <v>18354.23</v>
      </c>
      <c r="N23" s="28">
        <v>10047.87</v>
      </c>
      <c r="O23" s="28">
        <f t="shared" si="5"/>
        <v>334245.44</v>
      </c>
    </row>
    <row r="24" spans="1:15" ht="18.75" customHeight="1">
      <c r="A24" s="26" t="s">
        <v>35</v>
      </c>
      <c r="B24" s="28">
        <v>3658.22</v>
      </c>
      <c r="C24" s="28">
        <v>3658.22</v>
      </c>
      <c r="D24" s="28">
        <v>1829.11</v>
      </c>
      <c r="E24" s="28">
        <v>1829.11</v>
      </c>
      <c r="F24" s="28">
        <v>1829.11</v>
      </c>
      <c r="G24" s="28">
        <v>1829.11</v>
      </c>
      <c r="H24" s="28">
        <v>1829.11</v>
      </c>
      <c r="I24" s="28">
        <v>3658.22</v>
      </c>
      <c r="J24" s="28">
        <v>1829.11</v>
      </c>
      <c r="K24" s="28">
        <v>1829.11</v>
      </c>
      <c r="L24" s="28">
        <v>1829.11</v>
      </c>
      <c r="M24" s="28">
        <v>1829.11</v>
      </c>
      <c r="N24" s="28">
        <v>1829.11</v>
      </c>
      <c r="O24" s="28">
        <f t="shared" si="5"/>
        <v>29265.760000000006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1336.53</v>
      </c>
      <c r="C26" s="28">
        <v>973.56</v>
      </c>
      <c r="D26" s="28">
        <v>948.23</v>
      </c>
      <c r="E26" s="28">
        <v>272.93</v>
      </c>
      <c r="F26" s="28">
        <v>858.19</v>
      </c>
      <c r="G26" s="28">
        <v>1178.96</v>
      </c>
      <c r="H26" s="28">
        <v>233.54</v>
      </c>
      <c r="I26" s="28">
        <v>849.75</v>
      </c>
      <c r="J26" s="28">
        <v>869.45</v>
      </c>
      <c r="K26" s="28">
        <v>1164.89</v>
      </c>
      <c r="L26" s="28">
        <v>1060.78</v>
      </c>
      <c r="M26" s="28">
        <v>526.17</v>
      </c>
      <c r="N26" s="28">
        <v>267.32</v>
      </c>
      <c r="O26" s="28">
        <f t="shared" si="5"/>
        <v>10540.300000000001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779</v>
      </c>
      <c r="M27" s="28">
        <v>440.9</v>
      </c>
      <c r="N27" s="28">
        <v>231.02</v>
      </c>
      <c r="O27" s="28">
        <f t="shared" si="5"/>
        <v>8161.8099999999995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22024.71</v>
      </c>
      <c r="E29" s="28">
        <v>8935.82</v>
      </c>
      <c r="F29" s="28">
        <v>27590.75</v>
      </c>
      <c r="G29" s="28">
        <v>42124.94</v>
      </c>
      <c r="H29" s="28">
        <v>18789.58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392793.61000000004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32666.61</v>
      </c>
      <c r="L30" s="28">
        <v>30859.21</v>
      </c>
      <c r="M30" s="28">
        <v>0</v>
      </c>
      <c r="N30" s="28">
        <v>0</v>
      </c>
      <c r="O30" s="28">
        <f t="shared" si="5"/>
        <v>63525.82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-41760.4</v>
      </c>
      <c r="C32" s="28">
        <f aca="true" t="shared" si="7" ref="C32:O32">+C33+C35+C48+C49+C50+C55-C56</f>
        <v>-41747.2</v>
      </c>
      <c r="D32" s="28">
        <f t="shared" si="7"/>
        <v>-33489.8</v>
      </c>
      <c r="E32" s="28">
        <f t="shared" si="7"/>
        <v>-10759.1</v>
      </c>
      <c r="F32" s="28">
        <f t="shared" si="7"/>
        <v>-30233.42</v>
      </c>
      <c r="G32" s="28">
        <f t="shared" si="7"/>
        <v>-57776.4</v>
      </c>
      <c r="H32" s="28">
        <f t="shared" si="7"/>
        <v>-8512.98</v>
      </c>
      <c r="I32" s="28">
        <f t="shared" si="7"/>
        <v>-53868.99</v>
      </c>
      <c r="J32" s="28">
        <f t="shared" si="7"/>
        <v>-29867.2</v>
      </c>
      <c r="K32" s="28">
        <f t="shared" si="7"/>
        <v>-21388.4</v>
      </c>
      <c r="L32" s="28">
        <f t="shared" si="7"/>
        <v>-14300</v>
      </c>
      <c r="M32" s="28">
        <f t="shared" si="7"/>
        <v>-18128</v>
      </c>
      <c r="N32" s="28">
        <f t="shared" si="7"/>
        <v>-13650.2</v>
      </c>
      <c r="O32" s="28">
        <f t="shared" si="7"/>
        <v>-375482.09</v>
      </c>
    </row>
    <row r="33" spans="1:15" ht="18.75" customHeight="1">
      <c r="A33" s="26" t="s">
        <v>38</v>
      </c>
      <c r="B33" s="29">
        <f>+B34</f>
        <v>-41760.4</v>
      </c>
      <c r="C33" s="29">
        <f>+C34</f>
        <v>-41747.2</v>
      </c>
      <c r="D33" s="29">
        <f aca="true" t="shared" si="8" ref="D33:O33">+D34</f>
        <v>-26188.8</v>
      </c>
      <c r="E33" s="29">
        <f t="shared" si="8"/>
        <v>-8663.6</v>
      </c>
      <c r="F33" s="29">
        <f t="shared" si="8"/>
        <v>-23645.6</v>
      </c>
      <c r="G33" s="29">
        <f t="shared" si="8"/>
        <v>-48712.4</v>
      </c>
      <c r="H33" s="29">
        <f t="shared" si="8"/>
        <v>-6714.4</v>
      </c>
      <c r="I33" s="29">
        <f t="shared" si="8"/>
        <v>-47335.2</v>
      </c>
      <c r="J33" s="29">
        <f t="shared" si="8"/>
        <v>-29867.2</v>
      </c>
      <c r="K33" s="29">
        <f t="shared" si="8"/>
        <v>-21388.4</v>
      </c>
      <c r="L33" s="29">
        <f t="shared" si="8"/>
        <v>-14300</v>
      </c>
      <c r="M33" s="29">
        <f t="shared" si="8"/>
        <v>-18128</v>
      </c>
      <c r="N33" s="29">
        <f t="shared" si="8"/>
        <v>-11576.4</v>
      </c>
      <c r="O33" s="29">
        <f t="shared" si="8"/>
        <v>-340027.60000000003</v>
      </c>
    </row>
    <row r="34" spans="1:26" ht="18.75" customHeight="1">
      <c r="A34" s="27" t="s">
        <v>39</v>
      </c>
      <c r="B34" s="16">
        <f>ROUND((-B9)*$G$3,2)</f>
        <v>-41760.4</v>
      </c>
      <c r="C34" s="16">
        <f aca="true" t="shared" si="9" ref="C34:N34">ROUND((-C9)*$G$3,2)</f>
        <v>-41747.2</v>
      </c>
      <c r="D34" s="16">
        <f t="shared" si="9"/>
        <v>-26188.8</v>
      </c>
      <c r="E34" s="16">
        <f t="shared" si="9"/>
        <v>-8663.6</v>
      </c>
      <c r="F34" s="16">
        <f t="shared" si="9"/>
        <v>-23645.6</v>
      </c>
      <c r="G34" s="16">
        <f t="shared" si="9"/>
        <v>-48712.4</v>
      </c>
      <c r="H34" s="16">
        <f t="shared" si="9"/>
        <v>-6714.4</v>
      </c>
      <c r="I34" s="16">
        <f t="shared" si="9"/>
        <v>-47335.2</v>
      </c>
      <c r="J34" s="16">
        <f t="shared" si="9"/>
        <v>-29867.2</v>
      </c>
      <c r="K34" s="16">
        <f t="shared" si="9"/>
        <v>-21388.4</v>
      </c>
      <c r="L34" s="16">
        <f t="shared" si="9"/>
        <v>-14300</v>
      </c>
      <c r="M34" s="16">
        <f t="shared" si="9"/>
        <v>-18128</v>
      </c>
      <c r="N34" s="16">
        <f t="shared" si="9"/>
        <v>-11576.4</v>
      </c>
      <c r="O34" s="30">
        <f aca="true" t="shared" si="10" ref="O34:O56">SUM(B34:N34)</f>
        <v>-340027.60000000003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-7301</v>
      </c>
      <c r="E35" s="29">
        <f t="shared" si="11"/>
        <v>-2095.5</v>
      </c>
      <c r="F35" s="29">
        <f t="shared" si="11"/>
        <v>-6587.82</v>
      </c>
      <c r="G35" s="29">
        <f t="shared" si="11"/>
        <v>-9064</v>
      </c>
      <c r="H35" s="29">
        <f t="shared" si="11"/>
        <v>-1798.58</v>
      </c>
      <c r="I35" s="29">
        <f t="shared" si="11"/>
        <v>-6533.79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-2073.8</v>
      </c>
      <c r="O35" s="29">
        <f t="shared" si="11"/>
        <v>-35454.490000000005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-7301</v>
      </c>
      <c r="E44" s="59">
        <v>-2095.5</v>
      </c>
      <c r="F44" s="59">
        <v>-6587.82</v>
      </c>
      <c r="G44" s="59">
        <v>-9064</v>
      </c>
      <c r="H44" s="31">
        <v>-1798.58</v>
      </c>
      <c r="I44" s="31">
        <v>-6533.79</v>
      </c>
      <c r="J44" s="31">
        <v>0</v>
      </c>
      <c r="K44" s="31">
        <v>0</v>
      </c>
      <c r="L44" s="31">
        <v>0</v>
      </c>
      <c r="M44" s="31">
        <v>0</v>
      </c>
      <c r="N44" s="31">
        <v>-2073.8</v>
      </c>
      <c r="O44" s="31">
        <f>SUM(B44:N44)</f>
        <v>-35454.490000000005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1046251.09</v>
      </c>
      <c r="C54" s="34">
        <f aca="true" t="shared" si="13" ref="C54:N54">+C20+C32</f>
        <v>730068.15</v>
      </c>
      <c r="D54" s="34">
        <f t="shared" si="13"/>
        <v>718635.3299999998</v>
      </c>
      <c r="E54" s="34">
        <f t="shared" si="13"/>
        <v>207726.49</v>
      </c>
      <c r="F54" s="34">
        <f t="shared" si="13"/>
        <v>656139.5899999999</v>
      </c>
      <c r="G54" s="34">
        <f t="shared" si="13"/>
        <v>890748.1</v>
      </c>
      <c r="H54" s="34">
        <f t="shared" si="13"/>
        <v>190134.47999999995</v>
      </c>
      <c r="I54" s="34">
        <f t="shared" si="13"/>
        <v>641443.58</v>
      </c>
      <c r="J54" s="34">
        <f t="shared" si="13"/>
        <v>665640.0000000001</v>
      </c>
      <c r="K54" s="34">
        <f t="shared" si="13"/>
        <v>915277.21</v>
      </c>
      <c r="L54" s="34">
        <f t="shared" si="13"/>
        <v>843052.91</v>
      </c>
      <c r="M54" s="34">
        <f t="shared" si="13"/>
        <v>416030.93</v>
      </c>
      <c r="N54" s="34">
        <f t="shared" si="13"/>
        <v>202286.95999999996</v>
      </c>
      <c r="O54" s="34">
        <f>SUM(B54:N54)</f>
        <v>8123434.819999998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1046251.0800000001</v>
      </c>
      <c r="C60" s="42">
        <f t="shared" si="14"/>
        <v>730068.15</v>
      </c>
      <c r="D60" s="42">
        <f t="shared" si="14"/>
        <v>718635.33</v>
      </c>
      <c r="E60" s="42">
        <f t="shared" si="14"/>
        <v>207726.49</v>
      </c>
      <c r="F60" s="42">
        <f t="shared" si="14"/>
        <v>656139.59</v>
      </c>
      <c r="G60" s="42">
        <f t="shared" si="14"/>
        <v>890748.09</v>
      </c>
      <c r="H60" s="42">
        <f t="shared" si="14"/>
        <v>190134.48</v>
      </c>
      <c r="I60" s="42">
        <f t="shared" si="14"/>
        <v>641443.58</v>
      </c>
      <c r="J60" s="42">
        <f t="shared" si="14"/>
        <v>665640</v>
      </c>
      <c r="K60" s="42">
        <f t="shared" si="14"/>
        <v>915277.2</v>
      </c>
      <c r="L60" s="42">
        <f t="shared" si="14"/>
        <v>843052.91</v>
      </c>
      <c r="M60" s="42">
        <f t="shared" si="14"/>
        <v>416030.94</v>
      </c>
      <c r="N60" s="42">
        <f t="shared" si="14"/>
        <v>202286.96</v>
      </c>
      <c r="O60" s="34">
        <f t="shared" si="14"/>
        <v>8123434.800000001</v>
      </c>
      <c r="Q60"/>
    </row>
    <row r="61" spans="1:18" ht="18.75" customHeight="1">
      <c r="A61" s="26" t="s">
        <v>53</v>
      </c>
      <c r="B61" s="42">
        <v>858909.9</v>
      </c>
      <c r="C61" s="42">
        <v>520465.15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1379375.05</v>
      </c>
      <c r="P61"/>
      <c r="Q61"/>
      <c r="R61" s="41"/>
    </row>
    <row r="62" spans="1:16" ht="18.75" customHeight="1">
      <c r="A62" s="26" t="s">
        <v>54</v>
      </c>
      <c r="B62" s="42">
        <v>187341.18</v>
      </c>
      <c r="C62" s="42">
        <v>209603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396944.18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718635.33</v>
      </c>
      <c r="E63" s="43">
        <v>0</v>
      </c>
      <c r="F63" s="43">
        <v>0</v>
      </c>
      <c r="G63" s="43">
        <v>0</v>
      </c>
      <c r="H63" s="42">
        <v>190134.48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908769.8099999999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207726.49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207726.49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656139.59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656139.59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890748.09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890748.09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641443.58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641443.58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665640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665640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915277.2</v>
      </c>
      <c r="L69" s="29">
        <v>843052.91</v>
      </c>
      <c r="M69" s="43">
        <v>0</v>
      </c>
      <c r="N69" s="43">
        <v>0</v>
      </c>
      <c r="O69" s="34">
        <f t="shared" si="15"/>
        <v>1758330.1099999999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416030.94</v>
      </c>
      <c r="N70" s="43">
        <v>0</v>
      </c>
      <c r="O70" s="34">
        <f t="shared" si="15"/>
        <v>416030.94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202286.96</v>
      </c>
      <c r="O71" s="46">
        <f t="shared" si="15"/>
        <v>202286.96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2023-10-09T14:30:50Z</dcterms:modified>
  <cp:category/>
  <cp:version/>
  <cp:contentType/>
  <cp:contentStatus/>
</cp:coreProperties>
</file>