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<sst xmlns="http://schemas.openxmlformats.org/spreadsheetml/2006/main" count="90" uniqueCount="87">
  <si>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</si>
  <si>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</si>
  <si>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</si>
  <si>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</si>
  <si>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</si>
  <si>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</si>
  <si>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</si>
  <si>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</si>
  <si>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</si>
  <si>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</si>
  <si>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</si>
  <si>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</si>
  <si>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</si>
  <si>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</si>
  <si>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</si>
  <si>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</si>
  <si>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</si>
  <si>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</si>
  <si>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</si>
  <si>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</si>
  <si>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</si>
  <si>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</si>
  <si>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</si>
  <si>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</si>
  <si>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</si>
  <si>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</si>
  <si>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</si>
  <si>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</si>
  <si>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</si>
  <si>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</si>
  <si>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</si>
  <si>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</si>
  <si>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</si>
  <si>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</si>
  <si>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</si>
  <si>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</si>
  <si>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</si>
  <si>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</si>
  <si>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</si>
  <si>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</si>
  <si>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</si>
  <si>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</si>
  <si>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</si>
  <si>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</si>
  <si>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</si>
  <si>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</si>
  <si>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</si>
  <si>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</si>
  <si>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</si>
  <si>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</si>
  <si>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</si>
  <si>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</si>
  <si>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</si>
  <si>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</si>
  <si>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</si>
  <si>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</si>
  <si>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</si>
  <si>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</si>
  <si>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</si>
  <si>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</si>
  <si>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</si>
  <si>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</si>
  <si>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</si>
  <si>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</si>
  <si>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</si>
  <si>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</si>
  <si>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</si>
  <si>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</si>
  <si>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</si>
  <si>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</si>
  <si>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</si>
  <si>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</si>
  <si>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</si>
  <si>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</si>
  <si>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</si>
  <si>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</si>
  <si>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</si>
  <si>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</si>
  <si>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</si>
  <si>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</si>
  <si>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</si>
  <si>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</si>
  <si>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29/09/23 - VENCIMENTO 06/10/23</t>
  </si>
  <si>
    <t>5.2.9. Chip Claro</t>
  </si>
  <si>
    <t>5.0. Remuneração Veículos Elétricos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</si>
  <si>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(1)</t>
    </r>
  </si>
  <si>
    <r>
      <t xml:space="preserve">          </t>
    </r>
    <r>
      <rPr>
        <vertAlign val="superscript"/>
        <sz val="10"/>
        <color indexed="8"/>
        <rFont val="Calibri"/>
        <family val="2"/>
      </rPr>
      <t>(1)</t>
    </r>
    <r>
      <rPr>
        <sz val="12"/>
        <color indexed="8"/>
        <rFont val="Calibri"/>
        <family val="2"/>
      </rPr>
      <t xml:space="preserve"> Revisão equipamentos embarcados, período de março a agosto/23.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</si>
</sst>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866775</xdr:colOff>
      <xdr:row>78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403259</v>
      </c>
      <c r="C7" s="9">
        <f t="shared" si="0"/>
        <v>274410</v>
      </c>
      <c r="D7" s="9">
        <f t="shared" si="0"/>
        <v>257811</v>
      </c>
      <c r="E7" s="9">
        <f t="shared" si="0"/>
        <v>72584</v>
      </c>
      <c r="F7" s="9">
        <f t="shared" si="0"/>
        <v>244392</v>
      </c>
      <c r="G7" s="9">
        <f t="shared" si="0"/>
        <v>384089</v>
      </c>
      <c r="H7" s="9">
        <f t="shared" si="0"/>
        <v>47925</v>
      </c>
      <c r="I7" s="9">
        <f t="shared" si="0"/>
        <v>307637</v>
      </c>
      <c r="J7" s="9">
        <f t="shared" si="0"/>
        <v>227051</v>
      </c>
      <c r="K7" s="9">
        <f t="shared" si="0"/>
        <v>351977</v>
      </c>
      <c r="L7" s="9">
        <f t="shared" si="0"/>
        <v>270842</v>
      </c>
      <c r="M7" s="9">
        <f t="shared" si="0"/>
        <v>137123</v>
      </c>
      <c r="N7" s="9">
        <f t="shared" si="0"/>
        <v>89513</v>
      </c>
      <c r="O7" s="9">
        <f t="shared" si="0"/>
        <v>3068613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10825</v>
      </c>
      <c r="C8" s="11">
        <f t="shared" si="1"/>
        <v>10752</v>
      </c>
      <c r="D8" s="11">
        <f t="shared" si="1"/>
        <v>6515</v>
      </c>
      <c r="E8" s="11">
        <f t="shared" si="1"/>
        <v>2060</v>
      </c>
      <c r="F8" s="11">
        <f t="shared" si="1"/>
        <v>6574</v>
      </c>
      <c r="G8" s="11">
        <f t="shared" si="1"/>
        <v>13228</v>
      </c>
      <c r="H8" s="11">
        <f t="shared" si="1"/>
        <v>1731</v>
      </c>
      <c r="I8" s="11">
        <f t="shared" si="1"/>
        <v>14488</v>
      </c>
      <c r="J8" s="11">
        <f t="shared" si="1"/>
        <v>8242</v>
      </c>
      <c r="K8" s="11">
        <f t="shared" si="1"/>
        <v>5534</v>
      </c>
      <c r="L8" s="11">
        <f t="shared" si="1"/>
        <v>4036</v>
      </c>
      <c r="M8" s="11">
        <f t="shared" si="1"/>
        <v>5813</v>
      </c>
      <c r="N8" s="11">
        <f t="shared" si="1"/>
        <v>3813</v>
      </c>
      <c r="O8" s="11">
        <f t="shared" si="1"/>
        <v>93611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10825</v>
      </c>
      <c r="C9" s="11">
        <v>10752</v>
      </c>
      <c r="D9" s="11">
        <v>6515</v>
      </c>
      <c r="E9" s="11">
        <v>2060</v>
      </c>
      <c r="F9" s="11">
        <v>6574</v>
      </c>
      <c r="G9" s="11">
        <v>13228</v>
      </c>
      <c r="H9" s="11">
        <v>1731</v>
      </c>
      <c r="I9" s="11">
        <v>14488</v>
      </c>
      <c r="J9" s="11">
        <v>8242</v>
      </c>
      <c r="K9" s="11">
        <v>5534</v>
      </c>
      <c r="L9" s="11">
        <v>4031</v>
      </c>
      <c r="M9" s="11">
        <v>5813</v>
      </c>
      <c r="N9" s="11">
        <v>3797</v>
      </c>
      <c r="O9" s="11">
        <f>SUM(B9:N9)</f>
        <v>93590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16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392434</v>
      </c>
      <c r="C11" s="13">
        <v>263658</v>
      </c>
      <c r="D11" s="13">
        <v>251296</v>
      </c>
      <c r="E11" s="13">
        <v>70524</v>
      </c>
      <c r="F11" s="13">
        <v>237818</v>
      </c>
      <c r="G11" s="13">
        <v>370861</v>
      </c>
      <c r="H11" s="13">
        <v>46194</v>
      </c>
      <c r="I11" s="13">
        <v>293149</v>
      </c>
      <c r="J11" s="13">
        <v>218809</v>
      </c>
      <c r="K11" s="13">
        <v>346443</v>
      </c>
      <c r="L11" s="13">
        <v>266806</v>
      </c>
      <c r="M11" s="13">
        <v>131310</v>
      </c>
      <c r="N11" s="13">
        <v>85700</v>
      </c>
      <c r="O11" s="11">
        <f>SUM(B11:N11)</f>
        <v>2975002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28509</v>
      </c>
      <c r="C12" s="13">
        <v>24659</v>
      </c>
      <c r="D12" s="13">
        <v>19502</v>
      </c>
      <c r="E12" s="13">
        <v>7536</v>
      </c>
      <c r="F12" s="13">
        <v>21895</v>
      </c>
      <c r="G12" s="13">
        <v>36057</v>
      </c>
      <c r="H12" s="13">
        <v>4939</v>
      </c>
      <c r="I12" s="13">
        <v>28224</v>
      </c>
      <c r="J12" s="13">
        <v>19204</v>
      </c>
      <c r="K12" s="13">
        <v>23622</v>
      </c>
      <c r="L12" s="13">
        <v>18234</v>
      </c>
      <c r="M12" s="13">
        <v>6777</v>
      </c>
      <c r="N12" s="13">
        <v>3782</v>
      </c>
      <c r="O12" s="11">
        <f>SUM(B12:N12)</f>
        <v>242940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363925</v>
      </c>
      <c r="C13" s="15">
        <f t="shared" si="2"/>
        <v>238999</v>
      </c>
      <c r="D13" s="15">
        <f t="shared" si="2"/>
        <v>231794</v>
      </c>
      <c r="E13" s="15">
        <f t="shared" si="2"/>
        <v>62988</v>
      </c>
      <c r="F13" s="15">
        <f t="shared" si="2"/>
        <v>215923</v>
      </c>
      <c r="G13" s="15">
        <f t="shared" si="2"/>
        <v>334804</v>
      </c>
      <c r="H13" s="15">
        <f t="shared" si="2"/>
        <v>41255</v>
      </c>
      <c r="I13" s="15">
        <f t="shared" si="2"/>
        <v>264925</v>
      </c>
      <c r="J13" s="15">
        <f t="shared" si="2"/>
        <v>199605</v>
      </c>
      <c r="K13" s="15">
        <f t="shared" si="2"/>
        <v>322821</v>
      </c>
      <c r="L13" s="15">
        <f t="shared" si="2"/>
        <v>248572</v>
      </c>
      <c r="M13" s="15">
        <f t="shared" si="2"/>
        <v>124533</v>
      </c>
      <c r="N13" s="15">
        <f t="shared" si="2"/>
        <v>81918</v>
      </c>
      <c r="O13" s="11">
        <f>SUM(B13:N13)</f>
        <v>2732062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1.223363120880967</v>
      </c>
      <c r="C18" s="19">
        <v>1.30308154990575</v>
      </c>
      <c r="D18" s="19">
        <v>1.404841296182424</v>
      </c>
      <c r="E18" s="19">
        <v>0.862716967065352</v>
      </c>
      <c r="F18" s="19">
        <v>1.358559270852239</v>
      </c>
      <c r="G18" s="19">
        <v>1.457020767179573</v>
      </c>
      <c r="H18" s="19">
        <v>1.641077786755007</v>
      </c>
      <c r="I18" s="19">
        <v>1.176200198264537</v>
      </c>
      <c r="J18" s="19">
        <v>1.398821275141767</v>
      </c>
      <c r="K18" s="19">
        <v>1.199673683918953</v>
      </c>
      <c r="L18" s="19">
        <v>1.243100009617683</v>
      </c>
      <c r="M18" s="19">
        <v>1.217895681908916</v>
      </c>
      <c r="N18" s="19">
        <v>1.074218051148061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>SUM(B21:B30)</f>
        <v>1590329.39</v>
      </c>
      <c r="C20" s="24">
        <f aca="true" t="shared" si="3" ref="C20:N20">SUM(C21:C30)</f>
        <v>1165660.38</v>
      </c>
      <c r="D20" s="24">
        <f t="shared" si="3"/>
        <v>1026765.9800000001</v>
      </c>
      <c r="E20" s="24">
        <f t="shared" si="3"/>
        <v>309273.04</v>
      </c>
      <c r="F20" s="24">
        <f t="shared" si="3"/>
        <v>1102173.87</v>
      </c>
      <c r="G20" s="24">
        <f t="shared" si="3"/>
        <v>1539279.4900000002</v>
      </c>
      <c r="H20" s="24">
        <f t="shared" si="3"/>
        <v>298554.02</v>
      </c>
      <c r="I20" s="24">
        <f t="shared" si="3"/>
        <v>1189490.8599999996</v>
      </c>
      <c r="J20" s="24">
        <f t="shared" si="3"/>
        <v>1037345.5800000001</v>
      </c>
      <c r="K20" s="24">
        <f t="shared" si="3"/>
        <v>1352267.83</v>
      </c>
      <c r="L20" s="24">
        <f t="shared" si="3"/>
        <v>1233508.1300000001</v>
      </c>
      <c r="M20" s="24">
        <f t="shared" si="3"/>
        <v>689794.1600000001</v>
      </c>
      <c r="N20" s="24">
        <f t="shared" si="3"/>
        <v>355896.42</v>
      </c>
      <c r="O20" s="24">
        <f>O21+O22+O23+O24+O25+O26+O27+O28+O29+O30</f>
        <v>12890339.149999999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1190420.57</v>
      </c>
      <c r="C21" s="28">
        <f aca="true" t="shared" si="4" ref="C21:N21">ROUND((C15+C16)*C7,2)</f>
        <v>836840.74</v>
      </c>
      <c r="D21" s="28">
        <f t="shared" si="4"/>
        <v>689515.52</v>
      </c>
      <c r="E21" s="28">
        <f t="shared" si="4"/>
        <v>331636.3</v>
      </c>
      <c r="F21" s="28">
        <f t="shared" si="4"/>
        <v>757590.76</v>
      </c>
      <c r="G21" s="28">
        <f t="shared" si="4"/>
        <v>979657.4</v>
      </c>
      <c r="H21" s="28">
        <f t="shared" si="4"/>
        <v>164123.96</v>
      </c>
      <c r="I21" s="28">
        <f t="shared" si="4"/>
        <v>931555.6</v>
      </c>
      <c r="J21" s="28">
        <f t="shared" si="4"/>
        <v>691529.23</v>
      </c>
      <c r="K21" s="28">
        <f t="shared" si="4"/>
        <v>1013306.59</v>
      </c>
      <c r="L21" s="28">
        <f t="shared" si="4"/>
        <v>887820.08</v>
      </c>
      <c r="M21" s="28">
        <f t="shared" si="4"/>
        <v>518667.75</v>
      </c>
      <c r="N21" s="28">
        <f t="shared" si="4"/>
        <v>305839.07</v>
      </c>
      <c r="O21" s="28">
        <f aca="true" t="shared" si="5" ref="O21:O30">SUM(B21:N21)</f>
        <v>9298503.57</v>
      </c>
    </row>
    <row r="22" spans="1:23" ht="18.75" customHeight="1">
      <c r="A22" s="26" t="s">
        <v>33</v>
      </c>
      <c r="B22" s="28">
        <f>IF(B18&lt;&gt;0,ROUND((B18-1)*B21,2),0)</f>
        <v>265896.05</v>
      </c>
      <c r="C22" s="28">
        <f aca="true" t="shared" si="6" ref="C22:N22">IF(C18&lt;&gt;0,ROUND((C18-1)*C21,2),0)</f>
        <v>253630.99</v>
      </c>
      <c r="D22" s="28">
        <f t="shared" si="6"/>
        <v>279144.36</v>
      </c>
      <c r="E22" s="28">
        <f t="shared" si="6"/>
        <v>-45528.04</v>
      </c>
      <c r="F22" s="28">
        <f t="shared" si="6"/>
        <v>271641.19</v>
      </c>
      <c r="G22" s="28">
        <f t="shared" si="6"/>
        <v>447723.78</v>
      </c>
      <c r="H22" s="28">
        <f t="shared" si="6"/>
        <v>105216.23</v>
      </c>
      <c r="I22" s="28">
        <f t="shared" si="6"/>
        <v>164140.28</v>
      </c>
      <c r="J22" s="28">
        <f t="shared" si="6"/>
        <v>275796.57</v>
      </c>
      <c r="K22" s="28">
        <f t="shared" si="6"/>
        <v>202330.66</v>
      </c>
      <c r="L22" s="28">
        <f t="shared" si="6"/>
        <v>215829.07</v>
      </c>
      <c r="M22" s="28">
        <f t="shared" si="6"/>
        <v>113015.46</v>
      </c>
      <c r="N22" s="28">
        <f t="shared" si="6"/>
        <v>22698.78</v>
      </c>
      <c r="O22" s="28">
        <f t="shared" si="5"/>
        <v>2571535.3799999994</v>
      </c>
      <c r="W22" s="51"/>
    </row>
    <row r="23" spans="1:15" ht="18.75" customHeight="1">
      <c r="A23" s="26" t="s">
        <v>34</v>
      </c>
      <c r="B23" s="28">
        <v>67421.59</v>
      </c>
      <c r="C23" s="28">
        <v>45192.73</v>
      </c>
      <c r="D23" s="28">
        <v>32491.17</v>
      </c>
      <c r="E23" s="28">
        <v>11867.58</v>
      </c>
      <c r="F23" s="28">
        <v>41701.28</v>
      </c>
      <c r="G23" s="28">
        <v>65454.97</v>
      </c>
      <c r="H23" s="28">
        <v>8130.67</v>
      </c>
      <c r="I23" s="28">
        <v>46274.38</v>
      </c>
      <c r="J23" s="28">
        <v>39574.19</v>
      </c>
      <c r="K23" s="28">
        <v>59159.9</v>
      </c>
      <c r="L23" s="28">
        <v>54470.59</v>
      </c>
      <c r="M23" s="28">
        <v>25998.42</v>
      </c>
      <c r="N23" s="28">
        <v>16366.63</v>
      </c>
      <c r="O23" s="28">
        <f t="shared" si="5"/>
        <v>514104.0999999999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1176.14</v>
      </c>
      <c r="C26" s="28">
        <v>877.89</v>
      </c>
      <c r="D26" s="28">
        <v>773.78</v>
      </c>
      <c r="E26" s="28">
        <v>230.73</v>
      </c>
      <c r="F26" s="28">
        <v>827.24</v>
      </c>
      <c r="G26" s="28">
        <v>1150.82</v>
      </c>
      <c r="H26" s="28">
        <v>216.66</v>
      </c>
      <c r="I26" s="28">
        <v>883.52</v>
      </c>
      <c r="J26" s="28">
        <v>776.59</v>
      </c>
      <c r="K26" s="28">
        <v>1010.13</v>
      </c>
      <c r="L26" s="28">
        <v>917.28</v>
      </c>
      <c r="M26" s="28">
        <v>509.29</v>
      </c>
      <c r="N26" s="28">
        <v>267.3</v>
      </c>
      <c r="O26" s="28">
        <f t="shared" si="5"/>
        <v>9617.37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681.79</v>
      </c>
      <c r="K27" s="28">
        <v>877.62</v>
      </c>
      <c r="L27" s="28">
        <v>779</v>
      </c>
      <c r="M27" s="28">
        <v>440.9</v>
      </c>
      <c r="N27" s="28">
        <v>231.02</v>
      </c>
      <c r="O27" s="28">
        <f t="shared" si="5"/>
        <v>8161.8099999999995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60244.89</v>
      </c>
      <c r="C29" s="28">
        <v>24334.15</v>
      </c>
      <c r="D29" s="28">
        <v>22024.71</v>
      </c>
      <c r="E29" s="28">
        <v>8935.82</v>
      </c>
      <c r="F29" s="28">
        <v>27590.75</v>
      </c>
      <c r="G29" s="28">
        <v>42124.94</v>
      </c>
      <c r="H29" s="28">
        <v>18789.58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392793.61000000004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32175.36</v>
      </c>
      <c r="L30" s="28">
        <v>30383.7</v>
      </c>
      <c r="M30" s="28">
        <v>0</v>
      </c>
      <c r="N30" s="28">
        <v>0</v>
      </c>
      <c r="O30" s="28">
        <f t="shared" si="5"/>
        <v>62559.06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-48026</v>
      </c>
      <c r="C32" s="28">
        <f aca="true" t="shared" si="7" ref="C32:O32">+C33+C35+C48+C49+C50+C55-C56</f>
        <v>-10758.030000000006</v>
      </c>
      <c r="D32" s="28">
        <f t="shared" si="7"/>
        <v>96185.04000000001</v>
      </c>
      <c r="E32" s="28">
        <f t="shared" si="7"/>
        <v>-12067.369999999999</v>
      </c>
      <c r="F32" s="28">
        <f t="shared" si="7"/>
        <v>-40067.43</v>
      </c>
      <c r="G32" s="28">
        <f t="shared" si="7"/>
        <v>208429.03999999998</v>
      </c>
      <c r="H32" s="28">
        <f t="shared" si="7"/>
        <v>-10414.039999999999</v>
      </c>
      <c r="I32" s="28">
        <f t="shared" si="7"/>
        <v>-75200.88999999998</v>
      </c>
      <c r="J32" s="28">
        <f t="shared" si="7"/>
        <v>-36264.8</v>
      </c>
      <c r="K32" s="28">
        <f t="shared" si="7"/>
        <v>-24349.6</v>
      </c>
      <c r="L32" s="28">
        <f t="shared" si="7"/>
        <v>-17736.4</v>
      </c>
      <c r="M32" s="28">
        <f t="shared" si="7"/>
        <v>-25577.2</v>
      </c>
      <c r="N32" s="28">
        <f t="shared" si="7"/>
        <v>-21566.199999999997</v>
      </c>
      <c r="O32" s="28">
        <f t="shared" si="7"/>
        <v>-17413.879999999946</v>
      </c>
    </row>
    <row r="33" spans="1:15" ht="18.75" customHeight="1">
      <c r="A33" s="26" t="s">
        <v>38</v>
      </c>
      <c r="B33" s="29">
        <f>+B34</f>
        <v>-47630</v>
      </c>
      <c r="C33" s="29">
        <f>+C34</f>
        <v>-47308.8</v>
      </c>
      <c r="D33" s="29">
        <f aca="true" t="shared" si="8" ref="D33:O33">+D34</f>
        <v>-28666</v>
      </c>
      <c r="E33" s="29">
        <f t="shared" si="8"/>
        <v>-9064</v>
      </c>
      <c r="F33" s="29">
        <f t="shared" si="8"/>
        <v>-28925.6</v>
      </c>
      <c r="G33" s="29">
        <f t="shared" si="8"/>
        <v>-58203.2</v>
      </c>
      <c r="H33" s="29">
        <f t="shared" si="8"/>
        <v>-7616.4</v>
      </c>
      <c r="I33" s="29">
        <f t="shared" si="8"/>
        <v>-63747.2</v>
      </c>
      <c r="J33" s="29">
        <f t="shared" si="8"/>
        <v>-36264.8</v>
      </c>
      <c r="K33" s="29">
        <f t="shared" si="8"/>
        <v>-24349.6</v>
      </c>
      <c r="L33" s="29">
        <f t="shared" si="8"/>
        <v>-17736.4</v>
      </c>
      <c r="M33" s="29">
        <f t="shared" si="8"/>
        <v>-25577.2</v>
      </c>
      <c r="N33" s="29">
        <f t="shared" si="8"/>
        <v>-16706.8</v>
      </c>
      <c r="O33" s="29">
        <f t="shared" si="8"/>
        <v>-411795.99999999994</v>
      </c>
    </row>
    <row r="34" spans="1:26" ht="18.75" customHeight="1">
      <c r="A34" s="27" t="s">
        <v>39</v>
      </c>
      <c r="B34" s="16">
        <f>ROUND((-B9)*$G$3,2)</f>
        <v>-47630</v>
      </c>
      <c r="C34" s="16">
        <f aca="true" t="shared" si="9" ref="C34:N34">ROUND((-C9)*$G$3,2)</f>
        <v>-47308.8</v>
      </c>
      <c r="D34" s="16">
        <f t="shared" si="9"/>
        <v>-28666</v>
      </c>
      <c r="E34" s="16">
        <f t="shared" si="9"/>
        <v>-9064</v>
      </c>
      <c r="F34" s="16">
        <f t="shared" si="9"/>
        <v>-28925.6</v>
      </c>
      <c r="G34" s="16">
        <f t="shared" si="9"/>
        <v>-58203.2</v>
      </c>
      <c r="H34" s="16">
        <f t="shared" si="9"/>
        <v>-7616.4</v>
      </c>
      <c r="I34" s="16">
        <f t="shared" si="9"/>
        <v>-63747.2</v>
      </c>
      <c r="J34" s="16">
        <f t="shared" si="9"/>
        <v>-36264.8</v>
      </c>
      <c r="K34" s="16">
        <f t="shared" si="9"/>
        <v>-24349.6</v>
      </c>
      <c r="L34" s="16">
        <f t="shared" si="9"/>
        <v>-17736.4</v>
      </c>
      <c r="M34" s="16">
        <f t="shared" si="9"/>
        <v>-25577.2</v>
      </c>
      <c r="N34" s="16">
        <f t="shared" si="9"/>
        <v>-16706.8</v>
      </c>
      <c r="O34" s="30">
        <f aca="true" t="shared" si="10" ref="O34:O56">SUM(B34:N34)</f>
        <v>-411795.99999999994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-396</v>
      </c>
      <c r="C35" s="29">
        <f aca="true" t="shared" si="11" ref="C35:O35">SUM(C36:C46)</f>
        <v>-198</v>
      </c>
      <c r="D35" s="29">
        <f t="shared" si="11"/>
        <v>-11037.41</v>
      </c>
      <c r="E35" s="29">
        <f t="shared" si="11"/>
        <v>-3003.37</v>
      </c>
      <c r="F35" s="29">
        <f t="shared" si="11"/>
        <v>-11141.83</v>
      </c>
      <c r="G35" s="29">
        <f t="shared" si="11"/>
        <v>-17347.55</v>
      </c>
      <c r="H35" s="29">
        <f t="shared" si="11"/>
        <v>-2797.64</v>
      </c>
      <c r="I35" s="29">
        <f t="shared" si="11"/>
        <v>-11475.57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-4859.4</v>
      </c>
      <c r="O35" s="29">
        <f t="shared" si="11"/>
        <v>-62256.770000000004</v>
      </c>
    </row>
    <row r="36" spans="1:26" ht="18.75" customHeight="1">
      <c r="A36" s="27" t="s">
        <v>41</v>
      </c>
      <c r="B36" s="31">
        <v>-396</v>
      </c>
      <c r="C36" s="31">
        <v>-198</v>
      </c>
      <c r="D36" s="31">
        <v>-990</v>
      </c>
      <c r="E36" s="31">
        <v>0</v>
      </c>
      <c r="F36" s="31">
        <v>-396</v>
      </c>
      <c r="G36" s="31">
        <v>-2376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-1386</v>
      </c>
      <c r="O36" s="31">
        <f t="shared" si="10"/>
        <v>-5742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83</v>
      </c>
      <c r="B44" s="31">
        <v>0</v>
      </c>
      <c r="C44" s="31">
        <v>0</v>
      </c>
      <c r="D44" s="31">
        <v>-10047.41</v>
      </c>
      <c r="E44" s="31">
        <v>-3003.37</v>
      </c>
      <c r="F44" s="31">
        <v>-10745.83</v>
      </c>
      <c r="G44" s="31">
        <v>-14971.55</v>
      </c>
      <c r="H44" s="31">
        <v>-2797.64</v>
      </c>
      <c r="I44" s="31">
        <v>-11475.57</v>
      </c>
      <c r="J44" s="31">
        <v>0</v>
      </c>
      <c r="K44" s="31">
        <v>0</v>
      </c>
      <c r="L44" s="31">
        <v>0</v>
      </c>
      <c r="M44" s="31">
        <v>0</v>
      </c>
      <c r="N44" s="31">
        <v>-3473.4</v>
      </c>
      <c r="O44" s="31">
        <f>SUM(B44:N44)</f>
        <v>-56514.770000000004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71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0</v>
      </c>
      <c r="C48" s="33">
        <v>36748.77</v>
      </c>
      <c r="D48" s="33">
        <v>135888.45</v>
      </c>
      <c r="E48" s="33">
        <v>0</v>
      </c>
      <c r="F48" s="33">
        <v>0</v>
      </c>
      <c r="G48" s="33">
        <v>283979.79</v>
      </c>
      <c r="H48" s="33">
        <v>0</v>
      </c>
      <c r="I48" s="33">
        <v>21.88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456638.89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47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73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48</v>
      </c>
      <c r="B54" s="34">
        <f>+B20+B32</f>
        <v>1542303.39</v>
      </c>
      <c r="C54" s="34">
        <f aca="true" t="shared" si="13" ref="C54:N54">+C20+C32</f>
        <v>1154902.3499999999</v>
      </c>
      <c r="D54" s="34">
        <f t="shared" si="13"/>
        <v>1122951.02</v>
      </c>
      <c r="E54" s="34">
        <f t="shared" si="13"/>
        <v>297205.67</v>
      </c>
      <c r="F54" s="34">
        <f t="shared" si="13"/>
        <v>1062106.4400000002</v>
      </c>
      <c r="G54" s="34">
        <f t="shared" si="13"/>
        <v>1747708.5300000003</v>
      </c>
      <c r="H54" s="34">
        <f t="shared" si="13"/>
        <v>288139.98000000004</v>
      </c>
      <c r="I54" s="34">
        <f t="shared" si="13"/>
        <v>1114289.9699999997</v>
      </c>
      <c r="J54" s="34">
        <f t="shared" si="13"/>
        <v>1001080.78</v>
      </c>
      <c r="K54" s="34">
        <f t="shared" si="13"/>
        <v>1327918.23</v>
      </c>
      <c r="L54" s="34">
        <f t="shared" si="13"/>
        <v>1215771.7300000002</v>
      </c>
      <c r="M54" s="34">
        <f t="shared" si="13"/>
        <v>664216.9600000002</v>
      </c>
      <c r="N54" s="34">
        <f t="shared" si="13"/>
        <v>334330.22</v>
      </c>
      <c r="O54" s="34">
        <f>SUM(B54:N54)</f>
        <v>12872925.270000003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49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51</v>
      </c>
      <c r="B60" s="42">
        <f aca="true" t="shared" si="14" ref="B60:O60">SUM(B61:B71)</f>
        <v>1542303.3900000001</v>
      </c>
      <c r="C60" s="42">
        <f t="shared" si="14"/>
        <v>1154902.3399999999</v>
      </c>
      <c r="D60" s="42">
        <f t="shared" si="14"/>
        <v>1122951.02</v>
      </c>
      <c r="E60" s="42">
        <f t="shared" si="14"/>
        <v>297205.67</v>
      </c>
      <c r="F60" s="42">
        <f t="shared" si="14"/>
        <v>1062106.44</v>
      </c>
      <c r="G60" s="42">
        <f t="shared" si="14"/>
        <v>1747708.53</v>
      </c>
      <c r="H60" s="42">
        <f t="shared" si="14"/>
        <v>288139.97</v>
      </c>
      <c r="I60" s="42">
        <f t="shared" si="14"/>
        <v>1114289.97</v>
      </c>
      <c r="J60" s="42">
        <f t="shared" si="14"/>
        <v>1001080.78</v>
      </c>
      <c r="K60" s="42">
        <f t="shared" si="14"/>
        <v>1327918.22</v>
      </c>
      <c r="L60" s="42">
        <f t="shared" si="14"/>
        <v>1215771.72</v>
      </c>
      <c r="M60" s="42">
        <f t="shared" si="14"/>
        <v>664216.96</v>
      </c>
      <c r="N60" s="42">
        <f t="shared" si="14"/>
        <v>334330.22</v>
      </c>
      <c r="O60" s="34">
        <f t="shared" si="14"/>
        <v>12872925.229999999</v>
      </c>
      <c r="Q60"/>
    </row>
    <row r="61" spans="1:18" ht="18.75" customHeight="1">
      <c r="A61" s="26" t="s">
        <v>52</v>
      </c>
      <c r="B61" s="42">
        <v>1260712.27</v>
      </c>
      <c r="C61" s="42">
        <v>819123.58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2079835.85</v>
      </c>
      <c r="P61"/>
      <c r="Q61"/>
      <c r="R61" s="41"/>
    </row>
    <row r="62" spans="1:16" ht="18.75" customHeight="1">
      <c r="A62" s="26" t="s">
        <v>53</v>
      </c>
      <c r="B62" s="42">
        <v>281591.12</v>
      </c>
      <c r="C62" s="42">
        <v>335778.76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617369.88</v>
      </c>
      <c r="P62"/>
    </row>
    <row r="63" spans="1:17" ht="18.75" customHeight="1">
      <c r="A63" s="26" t="s">
        <v>54</v>
      </c>
      <c r="B63" s="43">
        <v>0</v>
      </c>
      <c r="C63" s="43">
        <v>0</v>
      </c>
      <c r="D63" s="29">
        <v>1122951.02</v>
      </c>
      <c r="E63" s="43">
        <v>0</v>
      </c>
      <c r="F63" s="43">
        <v>0</v>
      </c>
      <c r="G63" s="43">
        <v>0</v>
      </c>
      <c r="H63" s="42">
        <v>288139.97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1411090.99</v>
      </c>
      <c r="P63" s="52"/>
      <c r="Q63"/>
    </row>
    <row r="64" spans="1:18" ht="18.75" customHeight="1">
      <c r="A64" s="26" t="s">
        <v>55</v>
      </c>
      <c r="B64" s="43">
        <v>0</v>
      </c>
      <c r="C64" s="43">
        <v>0</v>
      </c>
      <c r="D64" s="43">
        <v>0</v>
      </c>
      <c r="E64" s="29">
        <v>297205.67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297205.67</v>
      </c>
      <c r="R64"/>
    </row>
    <row r="65" spans="1:19" ht="18.75" customHeight="1">
      <c r="A65" s="26" t="s">
        <v>56</v>
      </c>
      <c r="B65" s="43">
        <v>0</v>
      </c>
      <c r="C65" s="43">
        <v>0</v>
      </c>
      <c r="D65" s="43">
        <v>0</v>
      </c>
      <c r="E65" s="43">
        <v>0</v>
      </c>
      <c r="F65" s="29">
        <v>1062106.44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1062106.44</v>
      </c>
      <c r="S65"/>
    </row>
    <row r="66" spans="1:20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1747708.53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1747708.53</v>
      </c>
      <c r="T66"/>
    </row>
    <row r="67" spans="1:21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1114289.97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1114289.97</v>
      </c>
      <c r="U67"/>
    </row>
    <row r="68" spans="1:22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1001080.78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1001080.78</v>
      </c>
      <c r="V68"/>
    </row>
    <row r="69" spans="1:23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1327918.22</v>
      </c>
      <c r="L69" s="29">
        <v>1215771.72</v>
      </c>
      <c r="M69" s="43">
        <v>0</v>
      </c>
      <c r="N69" s="43">
        <v>0</v>
      </c>
      <c r="O69" s="34">
        <f t="shared" si="15"/>
        <v>2543689.94</v>
      </c>
      <c r="P69"/>
      <c r="W69"/>
    </row>
    <row r="70" spans="1:25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664216.96</v>
      </c>
      <c r="N70" s="43">
        <v>0</v>
      </c>
      <c r="O70" s="34">
        <f t="shared" si="15"/>
        <v>664216.96</v>
      </c>
      <c r="R70"/>
      <c r="Y70"/>
    </row>
    <row r="71" spans="1:26" ht="18.75" customHeight="1">
      <c r="A71" s="36" t="s">
        <v>62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334330.22</v>
      </c>
      <c r="O71" s="46">
        <f t="shared" si="15"/>
        <v>334330.22</v>
      </c>
      <c r="P71"/>
      <c r="S71"/>
      <c r="Z71"/>
    </row>
    <row r="72" spans="1:12" ht="21" customHeight="1">
      <c r="A72" s="47" t="s">
        <v>78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2023-10-09T14:15:37Z</dcterms:modified>
  <cp:category/>
  <cp:version/>
  <cp:contentType/>
  <cp:contentStatus/>
</cp:coreProperties>
</file>