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<sst xmlns="http://schemas.openxmlformats.org/spreadsheetml/2006/main" count="89" uniqueCount="86">
  <si>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</si>
  <si>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</si>
  <si>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</si>
  <si>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</si>
  <si>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</si>
  <si>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</si>
  <si>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</si>
  <si>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</si>
  <si>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</si>
  <si>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</si>
  <si>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</si>
  <si>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</si>
  <si>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</si>
  <si>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</si>
  <si>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</si>
  <si>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</si>
  <si>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</si>
  <si>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</si>
  <si>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</si>
  <si>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</si>
  <si>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</si>
  <si>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</si>
  <si>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</si>
  <si>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</si>
  <si>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</si>
  <si>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</si>
  <si>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</si>
  <si>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</si>
  <si>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</si>
  <si>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</si>
  <si>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</si>
  <si>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</si>
  <si>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</si>
  <si>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</si>
  <si>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</si>
  <si>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</si>
  <si>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</si>
  <si>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</si>
  <si>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</si>
  <si>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</si>
  <si>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</si>
  <si>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</si>
  <si>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</si>
  <si>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</si>
  <si>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</si>
  <si>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</si>
  <si>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</si>
  <si>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</si>
  <si>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</si>
  <si>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</si>
  <si>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</si>
  <si>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</si>
  <si>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</si>
  <si>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</si>
  <si>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</si>
  <si>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</si>
  <si>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</si>
  <si>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</si>
  <si>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</si>
  <si>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</si>
  <si>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</si>
  <si>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</si>
  <si>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</si>
  <si>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</si>
  <si>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</si>
  <si>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</si>
  <si>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</si>
  <si>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</si>
  <si>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</si>
  <si>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</si>
  <si>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</si>
  <si>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</si>
  <si>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</si>
  <si>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</si>
  <si>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</si>
  <si>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</si>
  <si>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</si>
  <si>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</si>
  <si>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</si>
  <si>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</si>
  <si>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</si>
  <si>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</si>
  <si>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</si>
  <si>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28/09/23 - VENCIMENTO 05/10/23</t>
  </si>
  <si>
    <t>5.2.9. Chip Claro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</si>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</sst>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402923</v>
      </c>
      <c r="C7" s="9">
        <f t="shared" si="0"/>
        <v>275594</v>
      </c>
      <c r="D7" s="9">
        <f t="shared" si="0"/>
        <v>254059</v>
      </c>
      <c r="E7" s="9">
        <f t="shared" si="0"/>
        <v>71714</v>
      </c>
      <c r="F7" s="9">
        <f t="shared" si="0"/>
        <v>239548</v>
      </c>
      <c r="G7" s="9">
        <f t="shared" si="0"/>
        <v>381129</v>
      </c>
      <c r="H7" s="9">
        <f t="shared" si="0"/>
        <v>48605</v>
      </c>
      <c r="I7" s="9">
        <f t="shared" si="0"/>
        <v>309315</v>
      </c>
      <c r="J7" s="9">
        <f t="shared" si="0"/>
        <v>222624</v>
      </c>
      <c r="K7" s="9">
        <f t="shared" si="0"/>
        <v>343054</v>
      </c>
      <c r="L7" s="9">
        <f t="shared" si="0"/>
        <v>268547</v>
      </c>
      <c r="M7" s="9">
        <f t="shared" si="0"/>
        <v>139688</v>
      </c>
      <c r="N7" s="9">
        <f t="shared" si="0"/>
        <v>90406</v>
      </c>
      <c r="O7" s="9">
        <f t="shared" si="0"/>
        <v>3047206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9699</v>
      </c>
      <c r="C8" s="11">
        <f t="shared" si="1"/>
        <v>10080</v>
      </c>
      <c r="D8" s="11">
        <f t="shared" si="1"/>
        <v>5604</v>
      </c>
      <c r="E8" s="11">
        <f t="shared" si="1"/>
        <v>1876</v>
      </c>
      <c r="F8" s="11">
        <f t="shared" si="1"/>
        <v>5651</v>
      </c>
      <c r="G8" s="11">
        <f t="shared" si="1"/>
        <v>11661</v>
      </c>
      <c r="H8" s="11">
        <f t="shared" si="1"/>
        <v>1709</v>
      </c>
      <c r="I8" s="11">
        <f t="shared" si="1"/>
        <v>13147</v>
      </c>
      <c r="J8" s="11">
        <f t="shared" si="1"/>
        <v>7670</v>
      </c>
      <c r="K8" s="11">
        <f t="shared" si="1"/>
        <v>4883</v>
      </c>
      <c r="L8" s="11">
        <f t="shared" si="1"/>
        <v>3530</v>
      </c>
      <c r="M8" s="11">
        <f t="shared" si="1"/>
        <v>5586</v>
      </c>
      <c r="N8" s="11">
        <f t="shared" si="1"/>
        <v>3669</v>
      </c>
      <c r="O8" s="11">
        <f t="shared" si="1"/>
        <v>84765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9699</v>
      </c>
      <c r="C9" s="11">
        <v>10080</v>
      </c>
      <c r="D9" s="11">
        <v>5604</v>
      </c>
      <c r="E9" s="11">
        <v>1876</v>
      </c>
      <c r="F9" s="11">
        <v>5651</v>
      </c>
      <c r="G9" s="11">
        <v>11661</v>
      </c>
      <c r="H9" s="11">
        <v>1709</v>
      </c>
      <c r="I9" s="11">
        <v>13147</v>
      </c>
      <c r="J9" s="11">
        <v>7670</v>
      </c>
      <c r="K9" s="11">
        <v>4883</v>
      </c>
      <c r="L9" s="11">
        <v>3528</v>
      </c>
      <c r="M9" s="11">
        <v>5586</v>
      </c>
      <c r="N9" s="11">
        <v>3651</v>
      </c>
      <c r="O9" s="11">
        <f>SUM(B9:N9)</f>
        <v>84745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18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393224</v>
      </c>
      <c r="C11" s="13">
        <v>265514</v>
      </c>
      <c r="D11" s="13">
        <v>248455</v>
      </c>
      <c r="E11" s="13">
        <v>69838</v>
      </c>
      <c r="F11" s="13">
        <v>233897</v>
      </c>
      <c r="G11" s="13">
        <v>369468</v>
      </c>
      <c r="H11" s="13">
        <v>46896</v>
      </c>
      <c r="I11" s="13">
        <v>296168</v>
      </c>
      <c r="J11" s="13">
        <v>214954</v>
      </c>
      <c r="K11" s="13">
        <v>338171</v>
      </c>
      <c r="L11" s="13">
        <v>265017</v>
      </c>
      <c r="M11" s="13">
        <v>134102</v>
      </c>
      <c r="N11" s="13">
        <v>86737</v>
      </c>
      <c r="O11" s="11">
        <f>SUM(B11:N11)</f>
        <v>2962441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26633</v>
      </c>
      <c r="C12" s="13">
        <v>22831</v>
      </c>
      <c r="D12" s="13">
        <v>17103</v>
      </c>
      <c r="E12" s="13">
        <v>6865</v>
      </c>
      <c r="F12" s="13">
        <v>19096</v>
      </c>
      <c r="G12" s="13">
        <v>33197</v>
      </c>
      <c r="H12" s="13">
        <v>4626</v>
      </c>
      <c r="I12" s="13">
        <v>26143</v>
      </c>
      <c r="J12" s="13">
        <v>16839</v>
      </c>
      <c r="K12" s="13">
        <v>20648</v>
      </c>
      <c r="L12" s="13">
        <v>16691</v>
      </c>
      <c r="M12" s="13">
        <v>6522</v>
      </c>
      <c r="N12" s="13">
        <v>3465</v>
      </c>
      <c r="O12" s="11">
        <f>SUM(B12:N12)</f>
        <v>220659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366591</v>
      </c>
      <c r="C13" s="15">
        <f t="shared" si="2"/>
        <v>242683</v>
      </c>
      <c r="D13" s="15">
        <f t="shared" si="2"/>
        <v>231352</v>
      </c>
      <c r="E13" s="15">
        <f t="shared" si="2"/>
        <v>62973</v>
      </c>
      <c r="F13" s="15">
        <f t="shared" si="2"/>
        <v>214801</v>
      </c>
      <c r="G13" s="15">
        <f t="shared" si="2"/>
        <v>336271</v>
      </c>
      <c r="H13" s="15">
        <f t="shared" si="2"/>
        <v>42270</v>
      </c>
      <c r="I13" s="15">
        <f t="shared" si="2"/>
        <v>270025</v>
      </c>
      <c r="J13" s="15">
        <f t="shared" si="2"/>
        <v>198115</v>
      </c>
      <c r="K13" s="15">
        <f t="shared" si="2"/>
        <v>317523</v>
      </c>
      <c r="L13" s="15">
        <f t="shared" si="2"/>
        <v>248326</v>
      </c>
      <c r="M13" s="15">
        <f t="shared" si="2"/>
        <v>127580</v>
      </c>
      <c r="N13" s="15">
        <f t="shared" si="2"/>
        <v>83272</v>
      </c>
      <c r="O13" s="11">
        <f>SUM(B13:N13)</f>
        <v>2741782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1.177238204831961</v>
      </c>
      <c r="C18" s="19">
        <v>1.246337612186177</v>
      </c>
      <c r="D18" s="19">
        <v>1.362590159534573</v>
      </c>
      <c r="E18" s="19">
        <v>0.860829059259672</v>
      </c>
      <c r="F18" s="19">
        <v>1.323762472986356</v>
      </c>
      <c r="G18" s="19">
        <v>1.415455850254552</v>
      </c>
      <c r="H18" s="19">
        <v>1.559678897017403</v>
      </c>
      <c r="I18" s="19">
        <v>1.125314579833117</v>
      </c>
      <c r="J18" s="19">
        <v>1.343193795131762</v>
      </c>
      <c r="K18" s="19">
        <v>1.181092456449187</v>
      </c>
      <c r="L18" s="19">
        <v>1.19218211578542</v>
      </c>
      <c r="M18" s="19">
        <v>1.16744721622734</v>
      </c>
      <c r="N18" s="19">
        <v>1.063426696030867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1533680.7299999997</v>
      </c>
      <c r="C20" s="24">
        <f aca="true" t="shared" si="3" ref="C20:N20">SUM(C21:C30)</f>
        <v>1122475.2100000002</v>
      </c>
      <c r="D20" s="24">
        <f t="shared" si="3"/>
        <v>983815.3600000001</v>
      </c>
      <c r="E20" s="24">
        <f t="shared" si="3"/>
        <v>304759.76999999996</v>
      </c>
      <c r="F20" s="24">
        <f t="shared" si="3"/>
        <v>1055452.01</v>
      </c>
      <c r="G20" s="24">
        <f t="shared" si="3"/>
        <v>1487967.31</v>
      </c>
      <c r="H20" s="24">
        <f t="shared" si="3"/>
        <v>288453.36</v>
      </c>
      <c r="I20" s="24">
        <f t="shared" si="3"/>
        <v>1148115.5599999998</v>
      </c>
      <c r="J20" s="24">
        <f t="shared" si="3"/>
        <v>980109.0300000001</v>
      </c>
      <c r="K20" s="24">
        <f t="shared" si="3"/>
        <v>1303707.3300000003</v>
      </c>
      <c r="L20" s="24">
        <f t="shared" si="3"/>
        <v>1177804.4500000002</v>
      </c>
      <c r="M20" s="24">
        <f t="shared" si="3"/>
        <v>675206.0700000001</v>
      </c>
      <c r="N20" s="24">
        <f t="shared" si="3"/>
        <v>355470.83</v>
      </c>
      <c r="O20" s="24">
        <f>O21+O22+O23+O24+O25+O26+O27+O28+O29+O30</f>
        <v>12417017.019999998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1189428.7</v>
      </c>
      <c r="C21" s="28">
        <f aca="true" t="shared" si="4" ref="C21:N21">ROUND((C15+C16)*C7,2)</f>
        <v>840451.46</v>
      </c>
      <c r="D21" s="28">
        <f t="shared" si="4"/>
        <v>679480.8</v>
      </c>
      <c r="E21" s="28">
        <f t="shared" si="4"/>
        <v>327661.27</v>
      </c>
      <c r="F21" s="28">
        <f t="shared" si="4"/>
        <v>742574.85</v>
      </c>
      <c r="G21" s="28">
        <f t="shared" si="4"/>
        <v>972107.63</v>
      </c>
      <c r="H21" s="28">
        <f t="shared" si="4"/>
        <v>166452.68</v>
      </c>
      <c r="I21" s="28">
        <f t="shared" si="4"/>
        <v>936636.75</v>
      </c>
      <c r="J21" s="28">
        <f t="shared" si="4"/>
        <v>678045.92</v>
      </c>
      <c r="K21" s="28">
        <f t="shared" si="4"/>
        <v>987618.16</v>
      </c>
      <c r="L21" s="28">
        <f t="shared" si="4"/>
        <v>880297.07</v>
      </c>
      <c r="M21" s="28">
        <f t="shared" si="4"/>
        <v>528369.86</v>
      </c>
      <c r="N21" s="28">
        <f t="shared" si="4"/>
        <v>308890.18</v>
      </c>
      <c r="O21" s="28">
        <f aca="true" t="shared" si="5" ref="O21:O30">SUM(B21:N21)</f>
        <v>9238015.329999998</v>
      </c>
    </row>
    <row r="22" spans="1:23" ht="18.75" customHeight="1">
      <c r="A22" s="26" t="s">
        <v>33</v>
      </c>
      <c r="B22" s="28">
        <f>IF(B18&lt;&gt;0,ROUND((B18-1)*B21,2),0)</f>
        <v>210812.21</v>
      </c>
      <c r="C22" s="28">
        <f aca="true" t="shared" si="6" ref="C22:N22">IF(C18&lt;&gt;0,ROUND((C18-1)*C21,2),0)</f>
        <v>207034.81</v>
      </c>
      <c r="D22" s="28">
        <f t="shared" si="6"/>
        <v>246373.05</v>
      </c>
      <c r="E22" s="28">
        <f t="shared" si="6"/>
        <v>-45600.93</v>
      </c>
      <c r="F22" s="28">
        <f t="shared" si="6"/>
        <v>240417.87</v>
      </c>
      <c r="G22" s="28">
        <f t="shared" si="6"/>
        <v>403867.8</v>
      </c>
      <c r="H22" s="28">
        <f t="shared" si="6"/>
        <v>93160.05</v>
      </c>
      <c r="I22" s="28">
        <f t="shared" si="6"/>
        <v>117374.24</v>
      </c>
      <c r="J22" s="28">
        <f t="shared" si="6"/>
        <v>232701.15</v>
      </c>
      <c r="K22" s="28">
        <f t="shared" si="6"/>
        <v>178850.2</v>
      </c>
      <c r="L22" s="28">
        <f t="shared" si="6"/>
        <v>169177.35</v>
      </c>
      <c r="M22" s="28">
        <f t="shared" si="6"/>
        <v>88474.06</v>
      </c>
      <c r="N22" s="28">
        <f t="shared" si="6"/>
        <v>19591.88</v>
      </c>
      <c r="O22" s="28">
        <f t="shared" si="5"/>
        <v>2162233.7399999998</v>
      </c>
      <c r="W22" s="51"/>
    </row>
    <row r="23" spans="1:15" ht="18.75" customHeight="1">
      <c r="A23" s="26" t="s">
        <v>34</v>
      </c>
      <c r="B23" s="28">
        <v>66851.45</v>
      </c>
      <c r="C23" s="28">
        <v>44995.84</v>
      </c>
      <c r="D23" s="28">
        <v>31580.37</v>
      </c>
      <c r="E23" s="28">
        <v>11396.61</v>
      </c>
      <c r="F23" s="28">
        <v>41227.09</v>
      </c>
      <c r="G23" s="28">
        <v>65548.54</v>
      </c>
      <c r="H23" s="28">
        <v>8531.57</v>
      </c>
      <c r="I23" s="28">
        <v>46586.79</v>
      </c>
      <c r="J23" s="28">
        <v>38933.25</v>
      </c>
      <c r="K23" s="28">
        <v>59593.67</v>
      </c>
      <c r="L23" s="28">
        <v>53239.32</v>
      </c>
      <c r="M23" s="28">
        <v>26244</v>
      </c>
      <c r="N23" s="28">
        <v>15988.37</v>
      </c>
      <c r="O23" s="28">
        <f t="shared" si="5"/>
        <v>510716.87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1173.33</v>
      </c>
      <c r="C26" s="28">
        <v>875.07</v>
      </c>
      <c r="D26" s="28">
        <v>765.34</v>
      </c>
      <c r="E26" s="28">
        <v>236.35</v>
      </c>
      <c r="F26" s="28">
        <v>818.8</v>
      </c>
      <c r="G26" s="28">
        <v>1150.82</v>
      </c>
      <c r="H26" s="28">
        <v>216.66</v>
      </c>
      <c r="I26" s="28">
        <v>880.7</v>
      </c>
      <c r="J26" s="28">
        <v>759.71</v>
      </c>
      <c r="K26" s="28">
        <v>1004.51</v>
      </c>
      <c r="L26" s="28">
        <v>906.03</v>
      </c>
      <c r="M26" s="28">
        <v>514.91</v>
      </c>
      <c r="N26" s="28">
        <v>275.76</v>
      </c>
      <c r="O26" s="28">
        <f t="shared" si="5"/>
        <v>9577.99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681.79</v>
      </c>
      <c r="K27" s="28">
        <v>877.62</v>
      </c>
      <c r="L27" s="28">
        <v>778.97</v>
      </c>
      <c r="M27" s="28">
        <v>440.9</v>
      </c>
      <c r="N27" s="28">
        <v>231.02</v>
      </c>
      <c r="O27" s="28">
        <f t="shared" si="5"/>
        <v>8161.78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60244.89</v>
      </c>
      <c r="C29" s="28">
        <v>24334.15</v>
      </c>
      <c r="D29" s="28">
        <v>22799.36</v>
      </c>
      <c r="E29" s="28">
        <v>8935.82</v>
      </c>
      <c r="F29" s="28">
        <v>27590.75</v>
      </c>
      <c r="G29" s="28">
        <v>42124.94</v>
      </c>
      <c r="H29" s="28">
        <v>18015.48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392794.16000000003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32355.6</v>
      </c>
      <c r="L30" s="28">
        <v>30097.3</v>
      </c>
      <c r="M30" s="28">
        <v>0</v>
      </c>
      <c r="N30" s="28">
        <v>0</v>
      </c>
      <c r="O30" s="28">
        <f t="shared" si="5"/>
        <v>62452.899999999994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-42675.6</v>
      </c>
      <c r="C32" s="28">
        <f aca="true" t="shared" si="7" ref="C32:O32">+C33+C35+C48+C49+C50+C55-C56</f>
        <v>-44352</v>
      </c>
      <c r="D32" s="28">
        <f t="shared" si="7"/>
        <v>-34267.759999999995</v>
      </c>
      <c r="E32" s="28">
        <f t="shared" si="7"/>
        <v>-11212.64</v>
      </c>
      <c r="F32" s="28">
        <f t="shared" si="7"/>
        <v>-35143.01</v>
      </c>
      <c r="G32" s="28">
        <f t="shared" si="7"/>
        <v>-65766.82</v>
      </c>
      <c r="H32" s="28">
        <f t="shared" si="7"/>
        <v>-10223.98</v>
      </c>
      <c r="I32" s="28">
        <f t="shared" si="7"/>
        <v>-68908.62</v>
      </c>
      <c r="J32" s="28">
        <f t="shared" si="7"/>
        <v>-33748</v>
      </c>
      <c r="K32" s="28">
        <f t="shared" si="7"/>
        <v>-21485.2</v>
      </c>
      <c r="L32" s="28">
        <f t="shared" si="7"/>
        <v>-15523.2</v>
      </c>
      <c r="M32" s="28">
        <f t="shared" si="7"/>
        <v>-24578.4</v>
      </c>
      <c r="N32" s="28">
        <f t="shared" si="7"/>
        <v>-19533.54</v>
      </c>
      <c r="O32" s="28">
        <f t="shared" si="7"/>
        <v>-427418.7700000001</v>
      </c>
    </row>
    <row r="33" spans="1:15" ht="18.75" customHeight="1">
      <c r="A33" s="26" t="s">
        <v>38</v>
      </c>
      <c r="B33" s="29">
        <f>+B34</f>
        <v>-42675.6</v>
      </c>
      <c r="C33" s="29">
        <f>+C34</f>
        <v>-44352</v>
      </c>
      <c r="D33" s="29">
        <f aca="true" t="shared" si="8" ref="D33:O33">+D34</f>
        <v>-24657.6</v>
      </c>
      <c r="E33" s="29">
        <f t="shared" si="8"/>
        <v>-8254.4</v>
      </c>
      <c r="F33" s="29">
        <f t="shared" si="8"/>
        <v>-24864.4</v>
      </c>
      <c r="G33" s="29">
        <f t="shared" si="8"/>
        <v>-51308.4</v>
      </c>
      <c r="H33" s="29">
        <f t="shared" si="8"/>
        <v>-7519.6</v>
      </c>
      <c r="I33" s="29">
        <f t="shared" si="8"/>
        <v>-57846.8</v>
      </c>
      <c r="J33" s="29">
        <f t="shared" si="8"/>
        <v>-33748</v>
      </c>
      <c r="K33" s="29">
        <f t="shared" si="8"/>
        <v>-21485.2</v>
      </c>
      <c r="L33" s="29">
        <f t="shared" si="8"/>
        <v>-15523.2</v>
      </c>
      <c r="M33" s="29">
        <f t="shared" si="8"/>
        <v>-24578.4</v>
      </c>
      <c r="N33" s="29">
        <f t="shared" si="8"/>
        <v>-16064.4</v>
      </c>
      <c r="O33" s="29">
        <f t="shared" si="8"/>
        <v>-372878.00000000006</v>
      </c>
    </row>
    <row r="34" spans="1:26" ht="18.75" customHeight="1">
      <c r="A34" s="27" t="s">
        <v>39</v>
      </c>
      <c r="B34" s="16">
        <f>ROUND((-B9)*$G$3,2)</f>
        <v>-42675.6</v>
      </c>
      <c r="C34" s="16">
        <f aca="true" t="shared" si="9" ref="C34:N34">ROUND((-C9)*$G$3,2)</f>
        <v>-44352</v>
      </c>
      <c r="D34" s="16">
        <f t="shared" si="9"/>
        <v>-24657.6</v>
      </c>
      <c r="E34" s="16">
        <f t="shared" si="9"/>
        <v>-8254.4</v>
      </c>
      <c r="F34" s="16">
        <f t="shared" si="9"/>
        <v>-24864.4</v>
      </c>
      <c r="G34" s="16">
        <f t="shared" si="9"/>
        <v>-51308.4</v>
      </c>
      <c r="H34" s="16">
        <f t="shared" si="9"/>
        <v>-7519.6</v>
      </c>
      <c r="I34" s="16">
        <f t="shared" si="9"/>
        <v>-57846.8</v>
      </c>
      <c r="J34" s="16">
        <f t="shared" si="9"/>
        <v>-33748</v>
      </c>
      <c r="K34" s="16">
        <f t="shared" si="9"/>
        <v>-21485.2</v>
      </c>
      <c r="L34" s="16">
        <f t="shared" si="9"/>
        <v>-15523.2</v>
      </c>
      <c r="M34" s="16">
        <f t="shared" si="9"/>
        <v>-24578.4</v>
      </c>
      <c r="N34" s="16">
        <f t="shared" si="9"/>
        <v>-16064.4</v>
      </c>
      <c r="O34" s="30">
        <f aca="true" t="shared" si="10" ref="O34:O56">SUM(B34:N34)</f>
        <v>-372878.00000000006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-9610.16</v>
      </c>
      <c r="E35" s="29">
        <f t="shared" si="11"/>
        <v>-2958.24</v>
      </c>
      <c r="F35" s="29">
        <f t="shared" si="11"/>
        <v>-10278.61</v>
      </c>
      <c r="G35" s="29">
        <f t="shared" si="11"/>
        <v>-14458.42</v>
      </c>
      <c r="H35" s="29">
        <f t="shared" si="11"/>
        <v>-2704.38</v>
      </c>
      <c r="I35" s="29">
        <f t="shared" si="11"/>
        <v>-11061.82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-3469.14</v>
      </c>
      <c r="O35" s="29">
        <f t="shared" si="11"/>
        <v>-54540.77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84</v>
      </c>
      <c r="B44" s="31">
        <v>0</v>
      </c>
      <c r="C44" s="31">
        <v>0</v>
      </c>
      <c r="D44" s="31">
        <v>-9610.16</v>
      </c>
      <c r="E44" s="31">
        <v>-2958.24</v>
      </c>
      <c r="F44" s="31">
        <v>-10278.61</v>
      </c>
      <c r="G44" s="31">
        <v>-14458.42</v>
      </c>
      <c r="H44" s="31">
        <v>-2704.38</v>
      </c>
      <c r="I44" s="31">
        <v>-11061.82</v>
      </c>
      <c r="J44" s="31">
        <v>0</v>
      </c>
      <c r="K44" s="31">
        <v>0</v>
      </c>
      <c r="L44" s="31">
        <v>0</v>
      </c>
      <c r="M44" s="31">
        <v>0</v>
      </c>
      <c r="N44" s="31">
        <v>-3469.14</v>
      </c>
      <c r="O44" s="31">
        <f>SUM(B44:N44)</f>
        <v>-54540.77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1491005.1299999997</v>
      </c>
      <c r="C54" s="34">
        <f aca="true" t="shared" si="13" ref="C54:N54">+C20+C32</f>
        <v>1078123.2100000002</v>
      </c>
      <c r="D54" s="34">
        <f t="shared" si="13"/>
        <v>949547.6000000001</v>
      </c>
      <c r="E54" s="34">
        <f t="shared" si="13"/>
        <v>293547.12999999995</v>
      </c>
      <c r="F54" s="34">
        <f t="shared" si="13"/>
        <v>1020309</v>
      </c>
      <c r="G54" s="34">
        <f t="shared" si="13"/>
        <v>1422200.49</v>
      </c>
      <c r="H54" s="34">
        <f t="shared" si="13"/>
        <v>278229.38</v>
      </c>
      <c r="I54" s="34">
        <f t="shared" si="13"/>
        <v>1079206.94</v>
      </c>
      <c r="J54" s="34">
        <f t="shared" si="13"/>
        <v>946361.0300000001</v>
      </c>
      <c r="K54" s="34">
        <f t="shared" si="13"/>
        <v>1282222.1300000004</v>
      </c>
      <c r="L54" s="34">
        <f t="shared" si="13"/>
        <v>1162281.2500000002</v>
      </c>
      <c r="M54" s="34">
        <f t="shared" si="13"/>
        <v>650627.67</v>
      </c>
      <c r="N54" s="34">
        <f t="shared" si="13"/>
        <v>335937.29000000004</v>
      </c>
      <c r="O54" s="34">
        <f>SUM(B54:N54)</f>
        <v>11989598.25</v>
      </c>
      <c r="P54" s="41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1491005.13</v>
      </c>
      <c r="C60" s="42">
        <f t="shared" si="14"/>
        <v>1078123.21</v>
      </c>
      <c r="D60" s="42">
        <f t="shared" si="14"/>
        <v>949547.6</v>
      </c>
      <c r="E60" s="42">
        <f t="shared" si="14"/>
        <v>293547.13</v>
      </c>
      <c r="F60" s="42">
        <f t="shared" si="14"/>
        <v>1020308.99</v>
      </c>
      <c r="G60" s="42">
        <f t="shared" si="14"/>
        <v>1422200.49</v>
      </c>
      <c r="H60" s="42">
        <f t="shared" si="14"/>
        <v>278229.39</v>
      </c>
      <c r="I60" s="42">
        <f t="shared" si="14"/>
        <v>1079206.95</v>
      </c>
      <c r="J60" s="42">
        <f t="shared" si="14"/>
        <v>946361.03</v>
      </c>
      <c r="K60" s="42">
        <f t="shared" si="14"/>
        <v>1282222.12</v>
      </c>
      <c r="L60" s="42">
        <f t="shared" si="14"/>
        <v>1162281.25</v>
      </c>
      <c r="M60" s="42">
        <f t="shared" si="14"/>
        <v>650627.67</v>
      </c>
      <c r="N60" s="42">
        <f t="shared" si="14"/>
        <v>335937.29</v>
      </c>
      <c r="O60" s="34">
        <f t="shared" si="14"/>
        <v>11989598.249999998</v>
      </c>
      <c r="Q60"/>
    </row>
    <row r="61" spans="1:18" ht="18.75" customHeight="1">
      <c r="A61" s="26" t="s">
        <v>53</v>
      </c>
      <c r="B61" s="42">
        <v>1219160.68</v>
      </c>
      <c r="C61" s="42">
        <v>765147.86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1984308.54</v>
      </c>
      <c r="P61"/>
      <c r="Q61"/>
      <c r="R61" s="41"/>
    </row>
    <row r="62" spans="1:16" ht="18.75" customHeight="1">
      <c r="A62" s="26" t="s">
        <v>54</v>
      </c>
      <c r="B62" s="42">
        <v>271844.45</v>
      </c>
      <c r="C62" s="42">
        <v>312975.35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584819.8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949547.6</v>
      </c>
      <c r="E63" s="43">
        <v>0</v>
      </c>
      <c r="F63" s="43">
        <v>0</v>
      </c>
      <c r="G63" s="43">
        <v>0</v>
      </c>
      <c r="H63" s="42">
        <v>278229.39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1227776.99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293547.13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293547.13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1020308.99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1020308.99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1422200.49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1422200.49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1079206.95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1079206.95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946361.03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946361.03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1282222.12</v>
      </c>
      <c r="L69" s="29">
        <v>1162281.25</v>
      </c>
      <c r="M69" s="43">
        <v>0</v>
      </c>
      <c r="N69" s="43">
        <v>0</v>
      </c>
      <c r="O69" s="34">
        <f t="shared" si="15"/>
        <v>2444503.37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650627.67</v>
      </c>
      <c r="N70" s="43">
        <v>0</v>
      </c>
      <c r="O70" s="34">
        <f t="shared" si="15"/>
        <v>650627.67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335937.29</v>
      </c>
      <c r="O71" s="46">
        <f t="shared" si="15"/>
        <v>335937.29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2023-10-05T16:44:12Z</dcterms:modified>
  <cp:category/>
  <cp:version/>
  <cp:contentType/>
  <cp:contentStatus/>
</cp:coreProperties>
</file>