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<sst xmlns="http://schemas.openxmlformats.org/spreadsheetml/2006/main" count="89" uniqueCount="86">
  <si>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</si>
  <si>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</si>
  <si>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</si>
  <si>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</si>
  <si>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</si>
  <si>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</si>
  <si>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</si>
  <si>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</si>
  <si>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</si>
  <si>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</si>
  <si>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</si>
  <si>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</si>
  <si>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</si>
  <si>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</si>
  <si>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</si>
  <si>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</si>
  <si>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</si>
  <si>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</si>
  <si>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</si>
  <si>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</si>
  <si>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</si>
  <si>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</si>
  <si>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</si>
  <si>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</si>
  <si>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</si>
  <si>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</si>
  <si>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</si>
  <si>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</si>
  <si>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</si>
  <si>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</si>
  <si>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</si>
  <si>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</si>
  <si>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</si>
  <si>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</si>
  <si>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</si>
  <si>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</si>
  <si>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</si>
  <si>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</si>
  <si>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</si>
  <si>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</si>
  <si>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</si>
  <si>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</si>
  <si>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</si>
  <si>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</si>
  <si>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</si>
  <si>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</si>
  <si>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</si>
  <si>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</si>
  <si>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</si>
  <si>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</si>
  <si>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</si>
  <si>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</si>
  <si>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</si>
  <si>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</si>
  <si>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</si>
  <si>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</si>
  <si>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</si>
  <si>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</si>
  <si>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</si>
  <si>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</si>
  <si>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</si>
  <si>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</si>
  <si>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</si>
  <si>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</si>
  <si>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</si>
  <si>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</si>
  <si>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</si>
  <si>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</si>
  <si>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</si>
  <si>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</si>
  <si>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</si>
  <si>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</si>
  <si>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</si>
  <si>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</si>
  <si>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</si>
  <si>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</si>
  <si>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</si>
  <si>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</si>
  <si>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</si>
  <si>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</si>
  <si>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</si>
  <si>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</si>
  <si>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</si>
  <si>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27/09/23 - VENCIMENTO 04/10/23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</si>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</sst>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397678</v>
      </c>
      <c r="C7" s="9">
        <f t="shared" si="0"/>
        <v>271330</v>
      </c>
      <c r="D7" s="9">
        <f t="shared" si="0"/>
        <v>249919</v>
      </c>
      <c r="E7" s="9">
        <f t="shared" si="0"/>
        <v>71894</v>
      </c>
      <c r="F7" s="9">
        <f t="shared" si="0"/>
        <v>243870</v>
      </c>
      <c r="G7" s="9">
        <f t="shared" si="0"/>
        <v>379877</v>
      </c>
      <c r="H7" s="9">
        <f t="shared" si="0"/>
        <v>46876</v>
      </c>
      <c r="I7" s="9">
        <f t="shared" si="0"/>
        <v>308195</v>
      </c>
      <c r="J7" s="9">
        <f t="shared" si="0"/>
        <v>220964</v>
      </c>
      <c r="K7" s="9">
        <f t="shared" si="0"/>
        <v>351047</v>
      </c>
      <c r="L7" s="9">
        <f t="shared" si="0"/>
        <v>266146</v>
      </c>
      <c r="M7" s="9">
        <f t="shared" si="0"/>
        <v>137441</v>
      </c>
      <c r="N7" s="9">
        <f t="shared" si="0"/>
        <v>89743</v>
      </c>
      <c r="O7" s="9">
        <f t="shared" si="0"/>
        <v>3034980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9446</v>
      </c>
      <c r="C8" s="11">
        <f t="shared" si="1"/>
        <v>9464</v>
      </c>
      <c r="D8" s="11">
        <f t="shared" si="1"/>
        <v>5366</v>
      </c>
      <c r="E8" s="11">
        <f t="shared" si="1"/>
        <v>1782</v>
      </c>
      <c r="F8" s="11">
        <f t="shared" si="1"/>
        <v>5954</v>
      </c>
      <c r="G8" s="11">
        <f t="shared" si="1"/>
        <v>11562</v>
      </c>
      <c r="H8" s="11">
        <f t="shared" si="1"/>
        <v>1719</v>
      </c>
      <c r="I8" s="11">
        <f t="shared" si="1"/>
        <v>13191</v>
      </c>
      <c r="J8" s="11">
        <f t="shared" si="1"/>
        <v>7506</v>
      </c>
      <c r="K8" s="11">
        <f t="shared" si="1"/>
        <v>4819</v>
      </c>
      <c r="L8" s="11">
        <f t="shared" si="1"/>
        <v>3560</v>
      </c>
      <c r="M8" s="11">
        <f t="shared" si="1"/>
        <v>5350</v>
      </c>
      <c r="N8" s="11">
        <f t="shared" si="1"/>
        <v>3540</v>
      </c>
      <c r="O8" s="11">
        <f t="shared" si="1"/>
        <v>83259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9446</v>
      </c>
      <c r="C9" s="11">
        <v>9464</v>
      </c>
      <c r="D9" s="11">
        <v>5366</v>
      </c>
      <c r="E9" s="11">
        <v>1782</v>
      </c>
      <c r="F9" s="11">
        <v>5954</v>
      </c>
      <c r="G9" s="11">
        <v>11562</v>
      </c>
      <c r="H9" s="11">
        <v>1719</v>
      </c>
      <c r="I9" s="11">
        <v>13191</v>
      </c>
      <c r="J9" s="11">
        <v>7506</v>
      </c>
      <c r="K9" s="11">
        <v>4819</v>
      </c>
      <c r="L9" s="11">
        <v>3557</v>
      </c>
      <c r="M9" s="11">
        <v>5350</v>
      </c>
      <c r="N9" s="11">
        <v>3525</v>
      </c>
      <c r="O9" s="11">
        <f>SUM(B9:N9)</f>
        <v>83241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15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388232</v>
      </c>
      <c r="C11" s="13">
        <v>261866</v>
      </c>
      <c r="D11" s="13">
        <v>244553</v>
      </c>
      <c r="E11" s="13">
        <v>70112</v>
      </c>
      <c r="F11" s="13">
        <v>237916</v>
      </c>
      <c r="G11" s="13">
        <v>368315</v>
      </c>
      <c r="H11" s="13">
        <v>45157</v>
      </c>
      <c r="I11" s="13">
        <v>295004</v>
      </c>
      <c r="J11" s="13">
        <v>213458</v>
      </c>
      <c r="K11" s="13">
        <v>346228</v>
      </c>
      <c r="L11" s="13">
        <v>262586</v>
      </c>
      <c r="M11" s="13">
        <v>132091</v>
      </c>
      <c r="N11" s="13">
        <v>86203</v>
      </c>
      <c r="O11" s="11">
        <f>SUM(B11:N11)</f>
        <v>2951721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26143</v>
      </c>
      <c r="C12" s="13">
        <v>22412</v>
      </c>
      <c r="D12" s="13">
        <v>17695</v>
      </c>
      <c r="E12" s="13">
        <v>7003</v>
      </c>
      <c r="F12" s="13">
        <v>20453</v>
      </c>
      <c r="G12" s="13">
        <v>33631</v>
      </c>
      <c r="H12" s="13">
        <v>4636</v>
      </c>
      <c r="I12" s="13">
        <v>26604</v>
      </c>
      <c r="J12" s="13">
        <v>17512</v>
      </c>
      <c r="K12" s="13">
        <v>22489</v>
      </c>
      <c r="L12" s="13">
        <v>16931</v>
      </c>
      <c r="M12" s="13">
        <v>6580</v>
      </c>
      <c r="N12" s="13">
        <v>3497</v>
      </c>
      <c r="O12" s="11">
        <f>SUM(B12:N12)</f>
        <v>225586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362089</v>
      </c>
      <c r="C13" s="15">
        <f t="shared" si="2"/>
        <v>239454</v>
      </c>
      <c r="D13" s="15">
        <f t="shared" si="2"/>
        <v>226858</v>
      </c>
      <c r="E13" s="15">
        <f t="shared" si="2"/>
        <v>63109</v>
      </c>
      <c r="F13" s="15">
        <f t="shared" si="2"/>
        <v>217463</v>
      </c>
      <c r="G13" s="15">
        <f t="shared" si="2"/>
        <v>334684</v>
      </c>
      <c r="H13" s="15">
        <f t="shared" si="2"/>
        <v>40521</v>
      </c>
      <c r="I13" s="15">
        <f t="shared" si="2"/>
        <v>268400</v>
      </c>
      <c r="J13" s="15">
        <f t="shared" si="2"/>
        <v>195946</v>
      </c>
      <c r="K13" s="15">
        <f t="shared" si="2"/>
        <v>323739</v>
      </c>
      <c r="L13" s="15">
        <f t="shared" si="2"/>
        <v>245655</v>
      </c>
      <c r="M13" s="15">
        <f t="shared" si="2"/>
        <v>125511</v>
      </c>
      <c r="N13" s="15">
        <f t="shared" si="2"/>
        <v>82706</v>
      </c>
      <c r="O13" s="11">
        <f>SUM(B13:N13)</f>
        <v>2726135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1.183288908911808</v>
      </c>
      <c r="C18" s="19">
        <v>1.255135703501447</v>
      </c>
      <c r="D18" s="19">
        <v>1.342815392739672</v>
      </c>
      <c r="E18" s="19">
        <v>0.859952113193201</v>
      </c>
      <c r="F18" s="19">
        <v>1.303089252306002</v>
      </c>
      <c r="G18" s="19">
        <v>1.419233763133471</v>
      </c>
      <c r="H18" s="19">
        <v>1.570832677617372</v>
      </c>
      <c r="I18" s="19">
        <v>1.129549675984246</v>
      </c>
      <c r="J18" s="19">
        <v>1.341093067005274</v>
      </c>
      <c r="K18" s="19">
        <v>1.144927927891696</v>
      </c>
      <c r="L18" s="19">
        <v>1.193648423195041</v>
      </c>
      <c r="M18" s="19">
        <v>1.183854766638017</v>
      </c>
      <c r="N18" s="19">
        <v>1.070338068316438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1521293.2599999998</v>
      </c>
      <c r="C20" s="24">
        <f aca="true" t="shared" si="3" ref="C20:N20">SUM(C21:C30)</f>
        <v>1113032.98</v>
      </c>
      <c r="D20" s="24">
        <f t="shared" si="3"/>
        <v>955062.5000000001</v>
      </c>
      <c r="E20" s="24">
        <f t="shared" si="3"/>
        <v>305199.19999999995</v>
      </c>
      <c r="F20" s="24">
        <f t="shared" si="3"/>
        <v>1057808.7000000002</v>
      </c>
      <c r="G20" s="24">
        <f t="shared" si="3"/>
        <v>1486942.16</v>
      </c>
      <c r="H20" s="24">
        <f t="shared" si="3"/>
        <v>279896.79000000004</v>
      </c>
      <c r="I20" s="24">
        <f t="shared" si="3"/>
        <v>1148105.2999999998</v>
      </c>
      <c r="J20" s="24">
        <f t="shared" si="3"/>
        <v>970761.4600000001</v>
      </c>
      <c r="K20" s="24">
        <f t="shared" si="3"/>
        <v>1292500.29</v>
      </c>
      <c r="L20" s="24">
        <f t="shared" si="3"/>
        <v>1168483.0799999998</v>
      </c>
      <c r="M20" s="24">
        <f t="shared" si="3"/>
        <v>673901.9600000002</v>
      </c>
      <c r="N20" s="24">
        <f t="shared" si="3"/>
        <v>355338.92</v>
      </c>
      <c r="O20" s="24">
        <f>O21+O22+O23+O24+O25+O26+O27+O28+O29+O30</f>
        <v>12328326.599999998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1173945.46</v>
      </c>
      <c r="C21" s="28">
        <f aca="true" t="shared" si="4" ref="C21:N21">ROUND((C15+C16)*C7,2)</f>
        <v>827447.97</v>
      </c>
      <c r="D21" s="28">
        <f t="shared" si="4"/>
        <v>668408.37</v>
      </c>
      <c r="E21" s="28">
        <f t="shared" si="4"/>
        <v>328483.69</v>
      </c>
      <c r="F21" s="28">
        <f t="shared" si="4"/>
        <v>755972.61</v>
      </c>
      <c r="G21" s="28">
        <f t="shared" si="4"/>
        <v>968914.28</v>
      </c>
      <c r="H21" s="28">
        <f t="shared" si="4"/>
        <v>160531.55</v>
      </c>
      <c r="I21" s="28">
        <f t="shared" si="4"/>
        <v>933245.28</v>
      </c>
      <c r="J21" s="28">
        <f t="shared" si="4"/>
        <v>672990.05</v>
      </c>
      <c r="K21" s="28">
        <f t="shared" si="4"/>
        <v>1010629.21</v>
      </c>
      <c r="L21" s="28">
        <f t="shared" si="4"/>
        <v>872426.59</v>
      </c>
      <c r="M21" s="28">
        <f t="shared" si="4"/>
        <v>519870.58</v>
      </c>
      <c r="N21" s="28">
        <f t="shared" si="4"/>
        <v>306624.91</v>
      </c>
      <c r="O21" s="28">
        <f aca="true" t="shared" si="5" ref="O21:O30">SUM(B21:N21)</f>
        <v>9199490.549999999</v>
      </c>
    </row>
    <row r="22" spans="1:23" ht="18.75" customHeight="1">
      <c r="A22" s="26" t="s">
        <v>33</v>
      </c>
      <c r="B22" s="28">
        <f>IF(B18&lt;&gt;0,ROUND((B18-1)*B21,2),0)</f>
        <v>215171.18</v>
      </c>
      <c r="C22" s="28">
        <f aca="true" t="shared" si="6" ref="C22:N22">IF(C18&lt;&gt;0,ROUND((C18-1)*C21,2),0)</f>
        <v>211111.52</v>
      </c>
      <c r="D22" s="28">
        <f t="shared" si="6"/>
        <v>229140.68</v>
      </c>
      <c r="E22" s="28">
        <f t="shared" si="6"/>
        <v>-46003.45</v>
      </c>
      <c r="F22" s="28">
        <f t="shared" si="6"/>
        <v>229127.17</v>
      </c>
      <c r="G22" s="28">
        <f t="shared" si="6"/>
        <v>406201.58</v>
      </c>
      <c r="H22" s="28">
        <f t="shared" si="6"/>
        <v>91636.65</v>
      </c>
      <c r="I22" s="28">
        <f t="shared" si="6"/>
        <v>120901.62</v>
      </c>
      <c r="J22" s="28">
        <f t="shared" si="6"/>
        <v>229552.24</v>
      </c>
      <c r="K22" s="28">
        <f t="shared" si="6"/>
        <v>146468.4</v>
      </c>
      <c r="L22" s="28">
        <f t="shared" si="6"/>
        <v>168944.03</v>
      </c>
      <c r="M22" s="28">
        <f t="shared" si="6"/>
        <v>95580.68</v>
      </c>
      <c r="N22" s="28">
        <f t="shared" si="6"/>
        <v>21567.4</v>
      </c>
      <c r="O22" s="28">
        <f t="shared" si="5"/>
        <v>2119399.6999999997</v>
      </c>
      <c r="W22" s="51"/>
    </row>
    <row r="23" spans="1:15" ht="18.75" customHeight="1">
      <c r="A23" s="26" t="s">
        <v>34</v>
      </c>
      <c r="B23" s="28">
        <v>65593.88</v>
      </c>
      <c r="C23" s="28">
        <v>44486.01</v>
      </c>
      <c r="D23" s="28">
        <v>30392.25</v>
      </c>
      <c r="E23" s="28">
        <v>11416.14</v>
      </c>
      <c r="F23" s="28">
        <v>41471.09</v>
      </c>
      <c r="G23" s="28">
        <v>65380.15</v>
      </c>
      <c r="H23" s="28">
        <v>8185.17</v>
      </c>
      <c r="I23" s="28">
        <v>46437.8</v>
      </c>
      <c r="J23" s="28">
        <v>37796.09</v>
      </c>
      <c r="K23" s="28">
        <v>58085.05</v>
      </c>
      <c r="L23" s="28">
        <v>52136.53</v>
      </c>
      <c r="M23" s="28">
        <v>26332.55</v>
      </c>
      <c r="N23" s="28">
        <v>16151.87</v>
      </c>
      <c r="O23" s="28">
        <f t="shared" si="5"/>
        <v>503864.5799999999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1167.7</v>
      </c>
      <c r="C26" s="28">
        <v>869.45</v>
      </c>
      <c r="D26" s="28">
        <v>745.64</v>
      </c>
      <c r="E26" s="28">
        <v>236.35</v>
      </c>
      <c r="F26" s="28">
        <v>824.43</v>
      </c>
      <c r="G26" s="28">
        <v>1153.63</v>
      </c>
      <c r="H26" s="28">
        <v>211.03</v>
      </c>
      <c r="I26" s="28">
        <v>883.52</v>
      </c>
      <c r="J26" s="28">
        <v>754.08</v>
      </c>
      <c r="K26" s="28">
        <v>998.88</v>
      </c>
      <c r="L26" s="28">
        <v>900.4</v>
      </c>
      <c r="M26" s="28">
        <v>514.91</v>
      </c>
      <c r="N26" s="28">
        <v>270.1</v>
      </c>
      <c r="O26" s="28">
        <f t="shared" si="5"/>
        <v>9530.12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681.79</v>
      </c>
      <c r="K27" s="28">
        <v>877.62</v>
      </c>
      <c r="L27" s="28">
        <v>778.97</v>
      </c>
      <c r="M27" s="28">
        <v>440.9</v>
      </c>
      <c r="N27" s="28">
        <v>231.02</v>
      </c>
      <c r="O27" s="28">
        <f t="shared" si="5"/>
        <v>8161.78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23559.12</v>
      </c>
      <c r="E29" s="28">
        <v>8935.82</v>
      </c>
      <c r="F29" s="28">
        <v>27590.75</v>
      </c>
      <c r="G29" s="28">
        <v>42124.94</v>
      </c>
      <c r="H29" s="28">
        <v>17255.47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392793.91000000003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32033.56</v>
      </c>
      <c r="L30" s="28">
        <v>29988.15</v>
      </c>
      <c r="M30" s="28">
        <v>0</v>
      </c>
      <c r="N30" s="28">
        <v>0</v>
      </c>
      <c r="O30" s="28">
        <f t="shared" si="5"/>
        <v>62021.71000000001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-41562.4</v>
      </c>
      <c r="C32" s="28">
        <f aca="true" t="shared" si="7" ref="C32:O32">+C33+C35+C48+C49+C50+C55-C56</f>
        <v>-41641.6</v>
      </c>
      <c r="D32" s="28">
        <f t="shared" si="7"/>
        <v>-32925.43</v>
      </c>
      <c r="E32" s="28">
        <f t="shared" si="7"/>
        <v>-10803.43</v>
      </c>
      <c r="F32" s="28">
        <f t="shared" si="7"/>
        <v>-36499.78</v>
      </c>
      <c r="G32" s="28">
        <f t="shared" si="7"/>
        <v>-65320.97</v>
      </c>
      <c r="H32" s="28">
        <f t="shared" si="7"/>
        <v>-10190.01</v>
      </c>
      <c r="I32" s="28">
        <f t="shared" si="7"/>
        <v>-69102.12</v>
      </c>
      <c r="J32" s="28">
        <f t="shared" si="7"/>
        <v>-33026.4</v>
      </c>
      <c r="K32" s="28">
        <f t="shared" si="7"/>
        <v>-21203.6</v>
      </c>
      <c r="L32" s="28">
        <f t="shared" si="7"/>
        <v>-15650.8</v>
      </c>
      <c r="M32" s="28">
        <f t="shared" si="7"/>
        <v>-23540</v>
      </c>
      <c r="N32" s="28">
        <f t="shared" si="7"/>
        <v>-18977.82</v>
      </c>
      <c r="O32" s="28">
        <f t="shared" si="7"/>
        <v>-420444.36</v>
      </c>
    </row>
    <row r="33" spans="1:15" ht="18.75" customHeight="1">
      <c r="A33" s="26" t="s">
        <v>38</v>
      </c>
      <c r="B33" s="29">
        <f>+B34</f>
        <v>-41562.4</v>
      </c>
      <c r="C33" s="29">
        <f>+C34</f>
        <v>-41641.6</v>
      </c>
      <c r="D33" s="29">
        <f aca="true" t="shared" si="8" ref="D33:O33">+D34</f>
        <v>-23610.4</v>
      </c>
      <c r="E33" s="29">
        <f t="shared" si="8"/>
        <v>-7840.8</v>
      </c>
      <c r="F33" s="29">
        <f t="shared" si="8"/>
        <v>-26197.6</v>
      </c>
      <c r="G33" s="29">
        <f t="shared" si="8"/>
        <v>-50872.8</v>
      </c>
      <c r="H33" s="29">
        <f t="shared" si="8"/>
        <v>-7563.6</v>
      </c>
      <c r="I33" s="29">
        <f t="shared" si="8"/>
        <v>-58040.4</v>
      </c>
      <c r="J33" s="29">
        <f t="shared" si="8"/>
        <v>-33026.4</v>
      </c>
      <c r="K33" s="29">
        <f t="shared" si="8"/>
        <v>-21203.6</v>
      </c>
      <c r="L33" s="29">
        <f t="shared" si="8"/>
        <v>-15650.8</v>
      </c>
      <c r="M33" s="29">
        <f t="shared" si="8"/>
        <v>-23540</v>
      </c>
      <c r="N33" s="29">
        <f t="shared" si="8"/>
        <v>-15510</v>
      </c>
      <c r="O33" s="29">
        <f t="shared" si="8"/>
        <v>-366260.39999999997</v>
      </c>
    </row>
    <row r="34" spans="1:26" ht="18.75" customHeight="1">
      <c r="A34" s="27" t="s">
        <v>39</v>
      </c>
      <c r="B34" s="16">
        <f>ROUND((-B9)*$G$3,2)</f>
        <v>-41562.4</v>
      </c>
      <c r="C34" s="16">
        <f aca="true" t="shared" si="9" ref="C34:N34">ROUND((-C9)*$G$3,2)</f>
        <v>-41641.6</v>
      </c>
      <c r="D34" s="16">
        <f t="shared" si="9"/>
        <v>-23610.4</v>
      </c>
      <c r="E34" s="16">
        <f t="shared" si="9"/>
        <v>-7840.8</v>
      </c>
      <c r="F34" s="16">
        <f t="shared" si="9"/>
        <v>-26197.6</v>
      </c>
      <c r="G34" s="16">
        <f t="shared" si="9"/>
        <v>-50872.8</v>
      </c>
      <c r="H34" s="16">
        <f t="shared" si="9"/>
        <v>-7563.6</v>
      </c>
      <c r="I34" s="16">
        <f t="shared" si="9"/>
        <v>-58040.4</v>
      </c>
      <c r="J34" s="16">
        <f t="shared" si="9"/>
        <v>-33026.4</v>
      </c>
      <c r="K34" s="16">
        <f t="shared" si="9"/>
        <v>-21203.6</v>
      </c>
      <c r="L34" s="16">
        <f t="shared" si="9"/>
        <v>-15650.8</v>
      </c>
      <c r="M34" s="16">
        <f t="shared" si="9"/>
        <v>-23540</v>
      </c>
      <c r="N34" s="16">
        <f t="shared" si="9"/>
        <v>-15510</v>
      </c>
      <c r="O34" s="30">
        <f aca="true" t="shared" si="10" ref="O34:O56">SUM(B34:N34)</f>
        <v>-366260.39999999997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-9315.03</v>
      </c>
      <c r="E35" s="29">
        <f t="shared" si="11"/>
        <v>-2962.63</v>
      </c>
      <c r="F35" s="29">
        <f t="shared" si="11"/>
        <v>-10302.18</v>
      </c>
      <c r="G35" s="29">
        <f t="shared" si="11"/>
        <v>-14448.17</v>
      </c>
      <c r="H35" s="29">
        <f t="shared" si="11"/>
        <v>-2626.41</v>
      </c>
      <c r="I35" s="29">
        <f t="shared" si="11"/>
        <v>-11061.72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-3467.82</v>
      </c>
      <c r="O35" s="29">
        <f t="shared" si="11"/>
        <v>-54183.96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-9315.03</v>
      </c>
      <c r="E44" s="31">
        <v>-2962.63</v>
      </c>
      <c r="F44" s="31">
        <v>-10302.18</v>
      </c>
      <c r="G44" s="31">
        <v>-14448.17</v>
      </c>
      <c r="H44" s="31">
        <v>-2626.41</v>
      </c>
      <c r="I44" s="31">
        <v>-11061.72</v>
      </c>
      <c r="J44" s="31">
        <v>0</v>
      </c>
      <c r="K44" s="31">
        <v>0</v>
      </c>
      <c r="L44" s="31">
        <v>0</v>
      </c>
      <c r="M44" s="31">
        <v>0</v>
      </c>
      <c r="N44" s="31">
        <v>-3467.82</v>
      </c>
      <c r="O44" s="31">
        <f>SUM(B44:N44)</f>
        <v>-54183.96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1479730.8599999999</v>
      </c>
      <c r="C54" s="34">
        <f aca="true" t="shared" si="13" ref="C54:N54">+C20+C32</f>
        <v>1071391.38</v>
      </c>
      <c r="D54" s="34">
        <f t="shared" si="13"/>
        <v>922137.0700000001</v>
      </c>
      <c r="E54" s="34">
        <f t="shared" si="13"/>
        <v>294395.76999999996</v>
      </c>
      <c r="F54" s="34">
        <f t="shared" si="13"/>
        <v>1021308.9200000002</v>
      </c>
      <c r="G54" s="34">
        <f t="shared" si="13"/>
        <v>1421621.19</v>
      </c>
      <c r="H54" s="34">
        <f t="shared" si="13"/>
        <v>269706.78</v>
      </c>
      <c r="I54" s="34">
        <f t="shared" si="13"/>
        <v>1079003.1799999997</v>
      </c>
      <c r="J54" s="34">
        <f t="shared" si="13"/>
        <v>937735.06</v>
      </c>
      <c r="K54" s="34">
        <f t="shared" si="13"/>
        <v>1271296.69</v>
      </c>
      <c r="L54" s="34">
        <f t="shared" si="13"/>
        <v>1152832.2799999998</v>
      </c>
      <c r="M54" s="34">
        <f t="shared" si="13"/>
        <v>650361.9600000002</v>
      </c>
      <c r="N54" s="34">
        <f t="shared" si="13"/>
        <v>336361.1</v>
      </c>
      <c r="O54" s="34">
        <f>SUM(B54:N54)</f>
        <v>11907882.239999998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1479730.86</v>
      </c>
      <c r="C60" s="42">
        <f t="shared" si="14"/>
        <v>1071391.38</v>
      </c>
      <c r="D60" s="42">
        <f t="shared" si="14"/>
        <v>922137.06</v>
      </c>
      <c r="E60" s="42">
        <f t="shared" si="14"/>
        <v>294395.77</v>
      </c>
      <c r="F60" s="42">
        <f t="shared" si="14"/>
        <v>1021308.93</v>
      </c>
      <c r="G60" s="42">
        <f t="shared" si="14"/>
        <v>1421621.18</v>
      </c>
      <c r="H60" s="42">
        <f t="shared" si="14"/>
        <v>269706.78</v>
      </c>
      <c r="I60" s="42">
        <f t="shared" si="14"/>
        <v>1079003.19</v>
      </c>
      <c r="J60" s="42">
        <f t="shared" si="14"/>
        <v>937735.07</v>
      </c>
      <c r="K60" s="42">
        <f t="shared" si="14"/>
        <v>1271296.69</v>
      </c>
      <c r="L60" s="42">
        <f t="shared" si="14"/>
        <v>1152832.28</v>
      </c>
      <c r="M60" s="42">
        <f t="shared" si="14"/>
        <v>650361.97</v>
      </c>
      <c r="N60" s="42">
        <f t="shared" si="14"/>
        <v>336361.1</v>
      </c>
      <c r="O60" s="34">
        <f t="shared" si="14"/>
        <v>11907882.260000002</v>
      </c>
      <c r="Q60"/>
    </row>
    <row r="61" spans="1:18" ht="18.75" customHeight="1">
      <c r="A61" s="26" t="s">
        <v>53</v>
      </c>
      <c r="B61" s="42">
        <v>1210028.53</v>
      </c>
      <c r="C61" s="42">
        <v>760415.38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1970443.9100000001</v>
      </c>
      <c r="P61"/>
      <c r="Q61"/>
      <c r="R61" s="41"/>
    </row>
    <row r="62" spans="1:16" ht="18.75" customHeight="1">
      <c r="A62" s="26" t="s">
        <v>54</v>
      </c>
      <c r="B62" s="42">
        <v>269702.33</v>
      </c>
      <c r="C62" s="42">
        <v>310976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580678.3300000001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922137.06</v>
      </c>
      <c r="E63" s="43">
        <v>0</v>
      </c>
      <c r="F63" s="43">
        <v>0</v>
      </c>
      <c r="G63" s="43">
        <v>0</v>
      </c>
      <c r="H63" s="42">
        <v>269706.78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1191843.84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294395.77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294395.77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1021308.93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1021308.93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1421621.18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1421621.18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1079003.19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1079003.19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937735.07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937735.07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1271296.69</v>
      </c>
      <c r="L69" s="29">
        <v>1152832.28</v>
      </c>
      <c r="M69" s="43">
        <v>0</v>
      </c>
      <c r="N69" s="43">
        <v>0</v>
      </c>
      <c r="O69" s="34">
        <f t="shared" si="15"/>
        <v>2424128.9699999997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650361.97</v>
      </c>
      <c r="N70" s="43">
        <v>0</v>
      </c>
      <c r="O70" s="34">
        <f t="shared" si="15"/>
        <v>650361.97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336361.1</v>
      </c>
      <c r="O71" s="46">
        <f t="shared" si="15"/>
        <v>336361.1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2023-10-03T20:23:24Z</dcterms:modified>
  <cp:category/>
  <cp:version/>
  <cp:contentType/>
  <cp:contentStatus/>
</cp:coreProperties>
</file>