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<sst xmlns="http://schemas.openxmlformats.org/spreadsheetml/2006/main" count="89" uniqueCount="86">
  <si>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</si>
  <si>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</si>
  <si>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</si>
  <si>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</si>
  <si>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</si>
  <si>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</si>
  <si>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</si>
  <si>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</si>
  <si>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</si>
  <si>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</si>
  <si>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</si>
  <si>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</si>
  <si>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</si>
  <si>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</si>
  <si>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</si>
  <si>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</si>
  <si>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</si>
  <si>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</si>
  <si>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</si>
  <si>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</si>
  <si>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</si>
  <si>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</si>
  <si>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</si>
  <si>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</si>
  <si>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</si>
  <si>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</si>
  <si>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</si>
  <si>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</si>
  <si>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</si>
  <si>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</si>
  <si>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</si>
  <si>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</si>
  <si>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</si>
  <si>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</si>
  <si>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</si>
  <si>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</si>
  <si>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</si>
  <si>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</si>
  <si>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</si>
  <si>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</si>
  <si>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</si>
  <si>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</si>
  <si>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</si>
  <si>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</si>
  <si>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</si>
  <si>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</si>
  <si>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</si>
  <si>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</si>
  <si>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</si>
  <si>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</si>
  <si>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</si>
  <si>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</si>
  <si>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</si>
  <si>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</si>
  <si>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</si>
  <si>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</si>
  <si>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</si>
  <si>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</si>
  <si>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</si>
  <si>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</si>
  <si>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</si>
  <si>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</si>
  <si>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</si>
  <si>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</si>
  <si>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</si>
  <si>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</si>
  <si>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</si>
  <si>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</si>
  <si>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</si>
  <si>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</si>
  <si>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</si>
  <si>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</si>
  <si>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</si>
  <si>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</si>
  <si>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</si>
  <si>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</si>
  <si>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</si>
  <si>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</si>
  <si>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</si>
  <si>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</si>
  <si>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</si>
  <si>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</si>
  <si>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</si>
  <si>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25/09/23 - VENCIMENTO 02/10/23</t>
  </si>
  <si>
    <t>5.2.9. Chip Claro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</si>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</sst>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387458</v>
      </c>
      <c r="C7" s="9">
        <f t="shared" si="0"/>
        <v>263631</v>
      </c>
      <c r="D7" s="9">
        <f t="shared" si="0"/>
        <v>239962</v>
      </c>
      <c r="E7" s="9">
        <f t="shared" si="0"/>
        <v>69897</v>
      </c>
      <c r="F7" s="9">
        <f t="shared" si="0"/>
        <v>232614</v>
      </c>
      <c r="G7" s="9">
        <f t="shared" si="0"/>
        <v>365097</v>
      </c>
      <c r="H7" s="9">
        <f t="shared" si="0"/>
        <v>43985</v>
      </c>
      <c r="I7" s="9">
        <f t="shared" si="0"/>
        <v>276476</v>
      </c>
      <c r="J7" s="9">
        <f t="shared" si="0"/>
        <v>212422</v>
      </c>
      <c r="K7" s="9">
        <f t="shared" si="0"/>
        <v>317124</v>
      </c>
      <c r="L7" s="9">
        <f t="shared" si="0"/>
        <v>249856</v>
      </c>
      <c r="M7" s="9">
        <f t="shared" si="0"/>
        <v>132199</v>
      </c>
      <c r="N7" s="9">
        <f t="shared" si="0"/>
        <v>85584</v>
      </c>
      <c r="O7" s="9">
        <f t="shared" si="0"/>
        <v>2876305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9952</v>
      </c>
      <c r="C8" s="11">
        <f t="shared" si="1"/>
        <v>10187</v>
      </c>
      <c r="D8" s="11">
        <f t="shared" si="1"/>
        <v>6007</v>
      </c>
      <c r="E8" s="11">
        <f t="shared" si="1"/>
        <v>1986</v>
      </c>
      <c r="F8" s="11">
        <f t="shared" si="1"/>
        <v>5888</v>
      </c>
      <c r="G8" s="11">
        <f t="shared" si="1"/>
        <v>12251</v>
      </c>
      <c r="H8" s="11">
        <f t="shared" si="1"/>
        <v>1718</v>
      </c>
      <c r="I8" s="11">
        <f t="shared" si="1"/>
        <v>12492</v>
      </c>
      <c r="J8" s="11">
        <f t="shared" si="1"/>
        <v>7988</v>
      </c>
      <c r="K8" s="11">
        <f t="shared" si="1"/>
        <v>4946</v>
      </c>
      <c r="L8" s="11">
        <f t="shared" si="1"/>
        <v>3662</v>
      </c>
      <c r="M8" s="11">
        <f t="shared" si="1"/>
        <v>5626</v>
      </c>
      <c r="N8" s="11">
        <f t="shared" si="1"/>
        <v>3520</v>
      </c>
      <c r="O8" s="11">
        <f t="shared" si="1"/>
        <v>86223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9952</v>
      </c>
      <c r="C9" s="11">
        <v>10187</v>
      </c>
      <c r="D9" s="11">
        <v>6007</v>
      </c>
      <c r="E9" s="11">
        <v>1986</v>
      </c>
      <c r="F9" s="11">
        <v>5888</v>
      </c>
      <c r="G9" s="11">
        <v>12251</v>
      </c>
      <c r="H9" s="11">
        <v>1718</v>
      </c>
      <c r="I9" s="11">
        <v>12492</v>
      </c>
      <c r="J9" s="11">
        <v>7988</v>
      </c>
      <c r="K9" s="11">
        <v>4946</v>
      </c>
      <c r="L9" s="11">
        <v>3662</v>
      </c>
      <c r="M9" s="11">
        <v>5626</v>
      </c>
      <c r="N9" s="11">
        <v>3508</v>
      </c>
      <c r="O9" s="11">
        <f>SUM(B9:N9)</f>
        <v>86211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377506</v>
      </c>
      <c r="C11" s="13">
        <v>253444</v>
      </c>
      <c r="D11" s="13">
        <v>233955</v>
      </c>
      <c r="E11" s="13">
        <v>67911</v>
      </c>
      <c r="F11" s="13">
        <v>226726</v>
      </c>
      <c r="G11" s="13">
        <v>352846</v>
      </c>
      <c r="H11" s="13">
        <v>42267</v>
      </c>
      <c r="I11" s="13">
        <v>263984</v>
      </c>
      <c r="J11" s="13">
        <v>204434</v>
      </c>
      <c r="K11" s="13">
        <v>312178</v>
      </c>
      <c r="L11" s="13">
        <v>246194</v>
      </c>
      <c r="M11" s="13">
        <v>126573</v>
      </c>
      <c r="N11" s="13">
        <v>82064</v>
      </c>
      <c r="O11" s="11">
        <f>SUM(B11:N11)</f>
        <v>2790082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25465</v>
      </c>
      <c r="C12" s="13">
        <v>22010</v>
      </c>
      <c r="D12" s="13">
        <v>16917</v>
      </c>
      <c r="E12" s="13">
        <v>6714</v>
      </c>
      <c r="F12" s="13">
        <v>19497</v>
      </c>
      <c r="G12" s="13">
        <v>33200</v>
      </c>
      <c r="H12" s="13">
        <v>4339</v>
      </c>
      <c r="I12" s="13">
        <v>25082</v>
      </c>
      <c r="J12" s="13">
        <v>17180</v>
      </c>
      <c r="K12" s="13">
        <v>20957</v>
      </c>
      <c r="L12" s="13">
        <v>15758</v>
      </c>
      <c r="M12" s="13">
        <v>6259</v>
      </c>
      <c r="N12" s="13">
        <v>3562</v>
      </c>
      <c r="O12" s="11">
        <f>SUM(B12:N12)</f>
        <v>216940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352041</v>
      </c>
      <c r="C13" s="15">
        <f t="shared" si="2"/>
        <v>231434</v>
      </c>
      <c r="D13" s="15">
        <f t="shared" si="2"/>
        <v>217038</v>
      </c>
      <c r="E13" s="15">
        <f t="shared" si="2"/>
        <v>61197</v>
      </c>
      <c r="F13" s="15">
        <f t="shared" si="2"/>
        <v>207229</v>
      </c>
      <c r="G13" s="15">
        <f t="shared" si="2"/>
        <v>319646</v>
      </c>
      <c r="H13" s="15">
        <f t="shared" si="2"/>
        <v>37928</v>
      </c>
      <c r="I13" s="15">
        <f t="shared" si="2"/>
        <v>238902</v>
      </c>
      <c r="J13" s="15">
        <f t="shared" si="2"/>
        <v>187254</v>
      </c>
      <c r="K13" s="15">
        <f t="shared" si="2"/>
        <v>291221</v>
      </c>
      <c r="L13" s="15">
        <f t="shared" si="2"/>
        <v>230436</v>
      </c>
      <c r="M13" s="15">
        <f t="shared" si="2"/>
        <v>120314</v>
      </c>
      <c r="N13" s="15">
        <f t="shared" si="2"/>
        <v>78502</v>
      </c>
      <c r="O13" s="11">
        <f>SUM(B13:N13)</f>
        <v>2573142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1.213774112781866</v>
      </c>
      <c r="C18" s="19">
        <v>1.281345408044134</v>
      </c>
      <c r="D18" s="19">
        <v>1.369093371856331</v>
      </c>
      <c r="E18" s="19">
        <v>0.884365562889931</v>
      </c>
      <c r="F18" s="19">
        <v>1.355703852083728</v>
      </c>
      <c r="G18" s="19">
        <v>1.462962223963615</v>
      </c>
      <c r="H18" s="19">
        <v>1.627172149803916</v>
      </c>
      <c r="I18" s="19">
        <v>1.237446009977838</v>
      </c>
      <c r="J18" s="19">
        <v>1.376283214599875</v>
      </c>
      <c r="K18" s="19">
        <v>1.253660056942633</v>
      </c>
      <c r="L18" s="19">
        <v>1.246692615688161</v>
      </c>
      <c r="M18" s="19">
        <v>1.22228926622098</v>
      </c>
      <c r="N18" s="19">
        <v>1.113044379551791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1521215.9599999997</v>
      </c>
      <c r="C20" s="24">
        <f aca="true" t="shared" si="3" ref="C20:N20">SUM(C21:C30)</f>
        <v>1104000.29</v>
      </c>
      <c r="D20" s="24">
        <f t="shared" si="3"/>
        <v>936878.77</v>
      </c>
      <c r="E20" s="24">
        <f t="shared" si="3"/>
        <v>305475.93</v>
      </c>
      <c r="F20" s="24">
        <f t="shared" si="3"/>
        <v>1049583.03</v>
      </c>
      <c r="G20" s="24">
        <f t="shared" si="3"/>
        <v>1473631.1700000002</v>
      </c>
      <c r="H20" s="24">
        <f t="shared" si="3"/>
        <v>270357.89</v>
      </c>
      <c r="I20" s="24">
        <f t="shared" si="3"/>
        <v>1129596.0799999998</v>
      </c>
      <c r="J20" s="24">
        <f t="shared" si="3"/>
        <v>958327.12</v>
      </c>
      <c r="K20" s="24">
        <f t="shared" si="3"/>
        <v>1280813.6000000003</v>
      </c>
      <c r="L20" s="24">
        <f t="shared" si="3"/>
        <v>1147748.75</v>
      </c>
      <c r="M20" s="24">
        <f t="shared" si="3"/>
        <v>669762.3100000002</v>
      </c>
      <c r="N20" s="24">
        <f t="shared" si="3"/>
        <v>352286.26999999996</v>
      </c>
      <c r="O20" s="24">
        <f>O21+O22+O23+O24+O25+O26+O27+O28+O29+O30</f>
        <v>12199677.170000002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1143776.02</v>
      </c>
      <c r="C21" s="28">
        <f aca="true" t="shared" si="4" ref="C21:N21">ROUND((C15+C16)*C7,2)</f>
        <v>803969.1</v>
      </c>
      <c r="D21" s="28">
        <f t="shared" si="4"/>
        <v>641778.37</v>
      </c>
      <c r="E21" s="28">
        <f t="shared" si="4"/>
        <v>319359.39</v>
      </c>
      <c r="F21" s="28">
        <f t="shared" si="4"/>
        <v>721080.14</v>
      </c>
      <c r="G21" s="28">
        <f t="shared" si="4"/>
        <v>931216.41</v>
      </c>
      <c r="H21" s="28">
        <f t="shared" si="4"/>
        <v>150631.03</v>
      </c>
      <c r="I21" s="28">
        <f t="shared" si="4"/>
        <v>837196.98</v>
      </c>
      <c r="J21" s="28">
        <f t="shared" si="4"/>
        <v>646973.69</v>
      </c>
      <c r="K21" s="28">
        <f t="shared" si="4"/>
        <v>912968.28</v>
      </c>
      <c r="L21" s="28">
        <f t="shared" si="4"/>
        <v>819027.97</v>
      </c>
      <c r="M21" s="28">
        <f t="shared" si="4"/>
        <v>500042.72</v>
      </c>
      <c r="N21" s="28">
        <f t="shared" si="4"/>
        <v>292414.85</v>
      </c>
      <c r="O21" s="28">
        <f aca="true" t="shared" si="5" ref="O21:O30">SUM(B21:N21)</f>
        <v>8720434.950000001</v>
      </c>
    </row>
    <row r="22" spans="1:23" ht="18.75" customHeight="1">
      <c r="A22" s="26" t="s">
        <v>33</v>
      </c>
      <c r="B22" s="28">
        <f>IF(B18&lt;&gt;0,ROUND((B18-1)*B21,2),0)</f>
        <v>244509.7</v>
      </c>
      <c r="C22" s="28">
        <f aca="true" t="shared" si="6" ref="C22:N22">IF(C18&lt;&gt;0,ROUND((C18-1)*C21,2),0)</f>
        <v>226193.01</v>
      </c>
      <c r="D22" s="28">
        <f t="shared" si="6"/>
        <v>236876.14</v>
      </c>
      <c r="E22" s="28">
        <f t="shared" si="6"/>
        <v>-36928.94</v>
      </c>
      <c r="F22" s="28">
        <f t="shared" si="6"/>
        <v>256490.98</v>
      </c>
      <c r="G22" s="28">
        <f t="shared" si="6"/>
        <v>431118.02</v>
      </c>
      <c r="H22" s="28">
        <f t="shared" si="6"/>
        <v>94471.59</v>
      </c>
      <c r="I22" s="28">
        <f t="shared" si="6"/>
        <v>198789.08</v>
      </c>
      <c r="J22" s="28">
        <f t="shared" si="6"/>
        <v>243445.34</v>
      </c>
      <c r="K22" s="28">
        <f t="shared" si="6"/>
        <v>231583.59</v>
      </c>
      <c r="L22" s="28">
        <f t="shared" si="6"/>
        <v>202048.15</v>
      </c>
      <c r="M22" s="28">
        <f t="shared" si="6"/>
        <v>111154.13</v>
      </c>
      <c r="N22" s="28">
        <f t="shared" si="6"/>
        <v>33055.86</v>
      </c>
      <c r="O22" s="28">
        <f t="shared" si="5"/>
        <v>2472806.65</v>
      </c>
      <c r="W22" s="51"/>
    </row>
    <row r="23" spans="1:15" ht="18.75" customHeight="1">
      <c r="A23" s="26" t="s">
        <v>34</v>
      </c>
      <c r="B23" s="28">
        <v>66339.06</v>
      </c>
      <c r="C23" s="28">
        <v>43850.7</v>
      </c>
      <c r="D23" s="28">
        <v>29579.7</v>
      </c>
      <c r="E23" s="28">
        <v>11739.84</v>
      </c>
      <c r="F23" s="28">
        <v>40774.08</v>
      </c>
      <c r="G23" s="28">
        <v>64850.59</v>
      </c>
      <c r="H23" s="28">
        <v>7252.2</v>
      </c>
      <c r="I23" s="28">
        <v>46097.87</v>
      </c>
      <c r="J23" s="28">
        <v>37487.82</v>
      </c>
      <c r="K23" s="28">
        <v>58668.86</v>
      </c>
      <c r="L23" s="28">
        <v>51903.81</v>
      </c>
      <c r="M23" s="28">
        <v>26447.29</v>
      </c>
      <c r="N23" s="28">
        <v>15815.17</v>
      </c>
      <c r="O23" s="28">
        <f t="shared" si="5"/>
        <v>500806.98999999993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1176.14</v>
      </c>
      <c r="C26" s="28">
        <v>869.45</v>
      </c>
      <c r="D26" s="28">
        <v>734.39</v>
      </c>
      <c r="E26" s="28">
        <v>239.17</v>
      </c>
      <c r="F26" s="28">
        <v>824.43</v>
      </c>
      <c r="G26" s="28">
        <v>1153.63</v>
      </c>
      <c r="H26" s="28">
        <v>205.4</v>
      </c>
      <c r="I26" s="28">
        <v>875.07</v>
      </c>
      <c r="J26" s="28">
        <v>751.27</v>
      </c>
      <c r="K26" s="28">
        <v>998.88</v>
      </c>
      <c r="L26" s="28">
        <v>891.96</v>
      </c>
      <c r="M26" s="28">
        <v>514.91</v>
      </c>
      <c r="N26" s="28">
        <v>275.75</v>
      </c>
      <c r="O26" s="28">
        <f t="shared" si="5"/>
        <v>9510.449999999999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681.79</v>
      </c>
      <c r="K27" s="28">
        <v>877.62</v>
      </c>
      <c r="L27" s="28">
        <v>778.97</v>
      </c>
      <c r="M27" s="28">
        <v>440.92</v>
      </c>
      <c r="N27" s="28">
        <v>231.02</v>
      </c>
      <c r="O27" s="28">
        <f t="shared" si="5"/>
        <v>8161.8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25093.73</v>
      </c>
      <c r="E29" s="28">
        <v>8935.82</v>
      </c>
      <c r="F29" s="28">
        <v>27590.75</v>
      </c>
      <c r="G29" s="28">
        <v>42124.94</v>
      </c>
      <c r="H29" s="28">
        <v>15720.75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392793.8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32308.8</v>
      </c>
      <c r="L30" s="28">
        <v>29789.48</v>
      </c>
      <c r="M30" s="28">
        <v>0</v>
      </c>
      <c r="N30" s="28">
        <v>0</v>
      </c>
      <c r="O30" s="28">
        <f t="shared" si="5"/>
        <v>62098.28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-43788.8</v>
      </c>
      <c r="C32" s="28">
        <f aca="true" t="shared" si="7" ref="C32:O32">+C33+C35+C48+C49+C50+C55-C56</f>
        <v>-44822.8</v>
      </c>
      <c r="D32" s="28">
        <f t="shared" si="7"/>
        <v>-35548.65</v>
      </c>
      <c r="E32" s="28">
        <f t="shared" si="7"/>
        <v>-11703.8</v>
      </c>
      <c r="F32" s="28">
        <f t="shared" si="7"/>
        <v>-36127.12</v>
      </c>
      <c r="G32" s="28">
        <f t="shared" si="7"/>
        <v>-68219.46</v>
      </c>
      <c r="H32" s="28">
        <f t="shared" si="7"/>
        <v>-10105.57</v>
      </c>
      <c r="I32" s="28">
        <f t="shared" si="7"/>
        <v>-65841.42</v>
      </c>
      <c r="J32" s="28">
        <f t="shared" si="7"/>
        <v>-35147.2</v>
      </c>
      <c r="K32" s="28">
        <f t="shared" si="7"/>
        <v>-21762.4</v>
      </c>
      <c r="L32" s="28">
        <f t="shared" si="7"/>
        <v>-16112.8</v>
      </c>
      <c r="M32" s="28">
        <f t="shared" si="7"/>
        <v>-24754.4</v>
      </c>
      <c r="N32" s="28">
        <f t="shared" si="7"/>
        <v>-18872.49</v>
      </c>
      <c r="O32" s="28">
        <f t="shared" si="7"/>
        <v>-432806.9100000001</v>
      </c>
    </row>
    <row r="33" spans="1:15" ht="18.75" customHeight="1">
      <c r="A33" s="26" t="s">
        <v>38</v>
      </c>
      <c r="B33" s="29">
        <f>+B34</f>
        <v>-43788.8</v>
      </c>
      <c r="C33" s="29">
        <f>+C34</f>
        <v>-44822.8</v>
      </c>
      <c r="D33" s="29">
        <f aca="true" t="shared" si="8" ref="D33:O33">+D34</f>
        <v>-26430.8</v>
      </c>
      <c r="E33" s="29">
        <f t="shared" si="8"/>
        <v>-8738.4</v>
      </c>
      <c r="F33" s="29">
        <f t="shared" si="8"/>
        <v>-25907.2</v>
      </c>
      <c r="G33" s="29">
        <f t="shared" si="8"/>
        <v>-53904.4</v>
      </c>
      <c r="H33" s="29">
        <f t="shared" si="8"/>
        <v>-7559.2</v>
      </c>
      <c r="I33" s="29">
        <f t="shared" si="8"/>
        <v>-54964.8</v>
      </c>
      <c r="J33" s="29">
        <f t="shared" si="8"/>
        <v>-35147.2</v>
      </c>
      <c r="K33" s="29">
        <f t="shared" si="8"/>
        <v>-21762.4</v>
      </c>
      <c r="L33" s="29">
        <f t="shared" si="8"/>
        <v>-16112.8</v>
      </c>
      <c r="M33" s="29">
        <f t="shared" si="8"/>
        <v>-24754.4</v>
      </c>
      <c r="N33" s="29">
        <f t="shared" si="8"/>
        <v>-15435.2</v>
      </c>
      <c r="O33" s="29">
        <f t="shared" si="8"/>
        <v>-379328.4000000001</v>
      </c>
    </row>
    <row r="34" spans="1:26" ht="18.75" customHeight="1">
      <c r="A34" s="27" t="s">
        <v>39</v>
      </c>
      <c r="B34" s="16">
        <f>ROUND((-B9)*$G$3,2)</f>
        <v>-43788.8</v>
      </c>
      <c r="C34" s="16">
        <f aca="true" t="shared" si="9" ref="C34:N34">ROUND((-C9)*$G$3,2)</f>
        <v>-44822.8</v>
      </c>
      <c r="D34" s="16">
        <f t="shared" si="9"/>
        <v>-26430.8</v>
      </c>
      <c r="E34" s="16">
        <f t="shared" si="9"/>
        <v>-8738.4</v>
      </c>
      <c r="F34" s="16">
        <f t="shared" si="9"/>
        <v>-25907.2</v>
      </c>
      <c r="G34" s="16">
        <f t="shared" si="9"/>
        <v>-53904.4</v>
      </c>
      <c r="H34" s="16">
        <f t="shared" si="9"/>
        <v>-7559.2</v>
      </c>
      <c r="I34" s="16">
        <f t="shared" si="9"/>
        <v>-54964.8</v>
      </c>
      <c r="J34" s="16">
        <f t="shared" si="9"/>
        <v>-35147.2</v>
      </c>
      <c r="K34" s="16">
        <f t="shared" si="9"/>
        <v>-21762.4</v>
      </c>
      <c r="L34" s="16">
        <f t="shared" si="9"/>
        <v>-16112.8</v>
      </c>
      <c r="M34" s="16">
        <f t="shared" si="9"/>
        <v>-24754.4</v>
      </c>
      <c r="N34" s="16">
        <f t="shared" si="9"/>
        <v>-15435.2</v>
      </c>
      <c r="O34" s="30">
        <f aca="true" t="shared" si="10" ref="O34:O56">SUM(B34:N34)</f>
        <v>-379328.4000000001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-9117.85</v>
      </c>
      <c r="E35" s="29">
        <f t="shared" si="11"/>
        <v>-2965.4</v>
      </c>
      <c r="F35" s="29">
        <f t="shared" si="11"/>
        <v>-10219.92</v>
      </c>
      <c r="G35" s="29">
        <f t="shared" si="11"/>
        <v>-14315.06</v>
      </c>
      <c r="H35" s="29">
        <f t="shared" si="11"/>
        <v>-2546.37</v>
      </c>
      <c r="I35" s="29">
        <f t="shared" si="11"/>
        <v>-10876.62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-3437.29</v>
      </c>
      <c r="O35" s="29">
        <f t="shared" si="11"/>
        <v>-53478.51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84</v>
      </c>
      <c r="B44" s="31">
        <v>0</v>
      </c>
      <c r="C44" s="31">
        <v>0</v>
      </c>
      <c r="D44" s="31">
        <v>-9117.85</v>
      </c>
      <c r="E44" s="31">
        <v>-2965.4</v>
      </c>
      <c r="F44" s="31">
        <v>-10219.92</v>
      </c>
      <c r="G44" s="31">
        <v>-14315.06</v>
      </c>
      <c r="H44" s="31">
        <v>-2546.37</v>
      </c>
      <c r="I44" s="31">
        <v>-10876.62</v>
      </c>
      <c r="J44" s="31">
        <v>0</v>
      </c>
      <c r="K44" s="31">
        <v>0</v>
      </c>
      <c r="L44" s="31">
        <v>0</v>
      </c>
      <c r="M44" s="31">
        <v>0</v>
      </c>
      <c r="N44" s="31">
        <v>-3437.29</v>
      </c>
      <c r="O44" s="31">
        <f>SUM(B44:N44)</f>
        <v>-53478.51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1477427.1599999997</v>
      </c>
      <c r="C54" s="34">
        <f aca="true" t="shared" si="13" ref="C54:N54">+C20+C32</f>
        <v>1059177.49</v>
      </c>
      <c r="D54" s="34">
        <f t="shared" si="13"/>
        <v>901330.12</v>
      </c>
      <c r="E54" s="34">
        <f t="shared" si="13"/>
        <v>293772.13</v>
      </c>
      <c r="F54" s="34">
        <f t="shared" si="13"/>
        <v>1013455.91</v>
      </c>
      <c r="G54" s="34">
        <f t="shared" si="13"/>
        <v>1405411.7100000002</v>
      </c>
      <c r="H54" s="34">
        <f t="shared" si="13"/>
        <v>260252.32</v>
      </c>
      <c r="I54" s="34">
        <f t="shared" si="13"/>
        <v>1063754.66</v>
      </c>
      <c r="J54" s="34">
        <f t="shared" si="13"/>
        <v>923179.92</v>
      </c>
      <c r="K54" s="34">
        <f t="shared" si="13"/>
        <v>1259051.2000000004</v>
      </c>
      <c r="L54" s="34">
        <f t="shared" si="13"/>
        <v>1131635.95</v>
      </c>
      <c r="M54" s="34">
        <f t="shared" si="13"/>
        <v>645007.9100000001</v>
      </c>
      <c r="N54" s="34">
        <f t="shared" si="13"/>
        <v>333413.77999999997</v>
      </c>
      <c r="O54" s="34">
        <f>SUM(B54:N54)</f>
        <v>11766870.26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1477427.1600000001</v>
      </c>
      <c r="C60" s="42">
        <f t="shared" si="14"/>
        <v>1059177.49</v>
      </c>
      <c r="D60" s="42">
        <f t="shared" si="14"/>
        <v>901330.12</v>
      </c>
      <c r="E60" s="42">
        <f t="shared" si="14"/>
        <v>293772.13</v>
      </c>
      <c r="F60" s="42">
        <f t="shared" si="14"/>
        <v>1013455.91</v>
      </c>
      <c r="G60" s="42">
        <f t="shared" si="14"/>
        <v>1405411.71</v>
      </c>
      <c r="H60" s="42">
        <f t="shared" si="14"/>
        <v>260252.32</v>
      </c>
      <c r="I60" s="42">
        <f t="shared" si="14"/>
        <v>1063754.66</v>
      </c>
      <c r="J60" s="42">
        <f t="shared" si="14"/>
        <v>923179.91</v>
      </c>
      <c r="K60" s="42">
        <f t="shared" si="14"/>
        <v>1259051.2</v>
      </c>
      <c r="L60" s="42">
        <f t="shared" si="14"/>
        <v>1131635.95</v>
      </c>
      <c r="M60" s="42">
        <f t="shared" si="14"/>
        <v>645007.91</v>
      </c>
      <c r="N60" s="42">
        <f t="shared" si="14"/>
        <v>333413.78</v>
      </c>
      <c r="O60" s="34">
        <f t="shared" si="14"/>
        <v>11766870.25</v>
      </c>
      <c r="Q60"/>
    </row>
    <row r="61" spans="1:18" ht="18.75" customHeight="1">
      <c r="A61" s="26" t="s">
        <v>53</v>
      </c>
      <c r="B61" s="42">
        <v>1208162.53</v>
      </c>
      <c r="C61" s="42">
        <v>751829.02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1959991.55</v>
      </c>
      <c r="P61"/>
      <c r="Q61"/>
      <c r="R61" s="41"/>
    </row>
    <row r="62" spans="1:16" ht="18.75" customHeight="1">
      <c r="A62" s="26" t="s">
        <v>54</v>
      </c>
      <c r="B62" s="42">
        <v>269264.63</v>
      </c>
      <c r="C62" s="42">
        <v>307348.47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576613.1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901330.12</v>
      </c>
      <c r="E63" s="43">
        <v>0</v>
      </c>
      <c r="F63" s="43">
        <v>0</v>
      </c>
      <c r="G63" s="43">
        <v>0</v>
      </c>
      <c r="H63" s="42">
        <v>260252.32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1161582.44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293772.13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293772.13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1013455.91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1013455.91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1405411.71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1405411.71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1063754.66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1063754.66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923179.91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923179.91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1259051.2</v>
      </c>
      <c r="L69" s="29">
        <v>1131635.95</v>
      </c>
      <c r="M69" s="43">
        <v>0</v>
      </c>
      <c r="N69" s="43">
        <v>0</v>
      </c>
      <c r="O69" s="34">
        <f t="shared" si="15"/>
        <v>2390687.15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645007.91</v>
      </c>
      <c r="N70" s="43">
        <v>0</v>
      </c>
      <c r="O70" s="34">
        <f t="shared" si="15"/>
        <v>645007.91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333413.78</v>
      </c>
      <c r="O71" s="46">
        <f t="shared" si="15"/>
        <v>333413.78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2023-09-29T20:10:55Z</dcterms:modified>
  <cp:category/>
  <cp:version/>
  <cp:contentType/>
  <cp:contentStatus/>
</cp:coreProperties>
</file>