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<sst xmlns="http://schemas.openxmlformats.org/spreadsheetml/2006/main" count="89" uniqueCount="86">
  <si>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</si>
  <si>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</si>
  <si>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</si>
  <si>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</si>
  <si>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</si>
  <si>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</si>
  <si>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</si>
  <si>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</si>
  <si>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</si>
  <si>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</si>
  <si>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</si>
  <si>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</si>
  <si>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</si>
  <si>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</si>
  <si>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</si>
  <si>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</si>
  <si>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</si>
  <si>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</si>
  <si>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</si>
  <si>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</si>
  <si>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</si>
  <si>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</si>
  <si>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</si>
  <si>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</si>
  <si>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</si>
  <si>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</si>
  <si>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</si>
  <si>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</si>
  <si>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</si>
  <si>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</si>
  <si>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</si>
  <si>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</si>
  <si>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</si>
  <si>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</si>
  <si>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</si>
  <si>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</si>
  <si>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</si>
  <si>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</si>
  <si>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</si>
  <si>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</si>
  <si>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</si>
  <si>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</si>
  <si>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</si>
  <si>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</si>
  <si>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</si>
  <si>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</si>
  <si>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</si>
  <si>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</si>
  <si>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</si>
  <si>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</si>
  <si>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</si>
  <si>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</si>
  <si>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</si>
  <si>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</si>
  <si>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</si>
  <si>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</si>
  <si>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</si>
  <si>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</si>
  <si>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</si>
  <si>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</si>
  <si>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</si>
  <si>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</si>
  <si>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</si>
  <si>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</si>
  <si>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</si>
  <si>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</si>
  <si>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</si>
  <si>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</si>
  <si>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</si>
  <si>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</si>
  <si>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</si>
  <si>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</si>
  <si>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</si>
  <si>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</si>
  <si>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</si>
  <si>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</si>
  <si>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</si>
  <si>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</si>
  <si>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</si>
  <si>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</si>
  <si>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</si>
  <si>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</si>
  <si>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</si>
  <si>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20/09/23 - VENCIMENTO 27/09/23</t>
  </si>
  <si>
    <t>5.2.9. Chip Claro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</si>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</sst>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416822</v>
      </c>
      <c r="C7" s="9">
        <f t="shared" si="0"/>
        <v>282316</v>
      </c>
      <c r="D7" s="9">
        <f t="shared" si="0"/>
        <v>262788</v>
      </c>
      <c r="E7" s="9">
        <f t="shared" si="0"/>
        <v>75116</v>
      </c>
      <c r="F7" s="9">
        <f t="shared" si="0"/>
        <v>262239</v>
      </c>
      <c r="G7" s="9">
        <f t="shared" si="0"/>
        <v>383659</v>
      </c>
      <c r="H7" s="9">
        <f t="shared" si="0"/>
        <v>47363</v>
      </c>
      <c r="I7" s="9">
        <f t="shared" si="0"/>
        <v>318779</v>
      </c>
      <c r="J7" s="9">
        <f t="shared" si="0"/>
        <v>227895</v>
      </c>
      <c r="K7" s="9">
        <f t="shared" si="0"/>
        <v>307436</v>
      </c>
      <c r="L7" s="9">
        <f t="shared" si="0"/>
        <v>275408</v>
      </c>
      <c r="M7" s="9">
        <f t="shared" si="0"/>
        <v>140637</v>
      </c>
      <c r="N7" s="9">
        <f t="shared" si="0"/>
        <v>90348</v>
      </c>
      <c r="O7" s="9">
        <f t="shared" si="0"/>
        <v>3090806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9602</v>
      </c>
      <c r="C8" s="11">
        <f t="shared" si="1"/>
        <v>9626</v>
      </c>
      <c r="D8" s="11">
        <f t="shared" si="1"/>
        <v>5639</v>
      </c>
      <c r="E8" s="11">
        <f t="shared" si="1"/>
        <v>1825</v>
      </c>
      <c r="F8" s="11">
        <f t="shared" si="1"/>
        <v>5869</v>
      </c>
      <c r="G8" s="11">
        <f t="shared" si="1"/>
        <v>11626</v>
      </c>
      <c r="H8" s="11">
        <f t="shared" si="1"/>
        <v>1534</v>
      </c>
      <c r="I8" s="11">
        <f t="shared" si="1"/>
        <v>13358</v>
      </c>
      <c r="J8" s="11">
        <f t="shared" si="1"/>
        <v>7583</v>
      </c>
      <c r="K8" s="11">
        <f t="shared" si="1"/>
        <v>3809</v>
      </c>
      <c r="L8" s="11">
        <f t="shared" si="1"/>
        <v>3575</v>
      </c>
      <c r="M8" s="11">
        <f t="shared" si="1"/>
        <v>5640</v>
      </c>
      <c r="N8" s="11">
        <f t="shared" si="1"/>
        <v>3551</v>
      </c>
      <c r="O8" s="11">
        <f t="shared" si="1"/>
        <v>83237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9602</v>
      </c>
      <c r="C9" s="11">
        <v>9626</v>
      </c>
      <c r="D9" s="11">
        <v>5639</v>
      </c>
      <c r="E9" s="11">
        <v>1825</v>
      </c>
      <c r="F9" s="11">
        <v>5869</v>
      </c>
      <c r="G9" s="11">
        <v>11626</v>
      </c>
      <c r="H9" s="11">
        <v>1534</v>
      </c>
      <c r="I9" s="11">
        <v>13358</v>
      </c>
      <c r="J9" s="11">
        <v>7583</v>
      </c>
      <c r="K9" s="11">
        <v>3808</v>
      </c>
      <c r="L9" s="11">
        <v>3574</v>
      </c>
      <c r="M9" s="11">
        <v>5640</v>
      </c>
      <c r="N9" s="11">
        <v>3536</v>
      </c>
      <c r="O9" s="11">
        <f>SUM(B9:N9)</f>
        <v>83220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1</v>
      </c>
      <c r="M10" s="13">
        <v>0</v>
      </c>
      <c r="N10" s="13">
        <v>15</v>
      </c>
      <c r="O10" s="11">
        <f>SUM(B10:N10)</f>
        <v>17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407220</v>
      </c>
      <c r="C11" s="13">
        <v>272690</v>
      </c>
      <c r="D11" s="13">
        <v>257149</v>
      </c>
      <c r="E11" s="13">
        <v>73291</v>
      </c>
      <c r="F11" s="13">
        <v>256370</v>
      </c>
      <c r="G11" s="13">
        <v>372033</v>
      </c>
      <c r="H11" s="13">
        <v>45829</v>
      </c>
      <c r="I11" s="13">
        <v>305421</v>
      </c>
      <c r="J11" s="13">
        <v>220312</v>
      </c>
      <c r="K11" s="13">
        <v>303627</v>
      </c>
      <c r="L11" s="13">
        <v>271833</v>
      </c>
      <c r="M11" s="13">
        <v>134997</v>
      </c>
      <c r="N11" s="13">
        <v>86797</v>
      </c>
      <c r="O11" s="11">
        <f>SUM(B11:N11)</f>
        <v>3007569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28095</v>
      </c>
      <c r="C12" s="13">
        <v>24386</v>
      </c>
      <c r="D12" s="13">
        <v>19312</v>
      </c>
      <c r="E12" s="13">
        <v>7800</v>
      </c>
      <c r="F12" s="13">
        <v>22571</v>
      </c>
      <c r="G12" s="13">
        <v>35073</v>
      </c>
      <c r="H12" s="13">
        <v>4696</v>
      </c>
      <c r="I12" s="13">
        <v>28772</v>
      </c>
      <c r="J12" s="13">
        <v>18154</v>
      </c>
      <c r="K12" s="13">
        <v>20779</v>
      </c>
      <c r="L12" s="13">
        <v>17726</v>
      </c>
      <c r="M12" s="13">
        <v>6688</v>
      </c>
      <c r="N12" s="13">
        <v>3631</v>
      </c>
      <c r="O12" s="11">
        <f>SUM(B12:N12)</f>
        <v>237683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379125</v>
      </c>
      <c r="C13" s="15">
        <f t="shared" si="2"/>
        <v>248304</v>
      </c>
      <c r="D13" s="15">
        <f t="shared" si="2"/>
        <v>237837</v>
      </c>
      <c r="E13" s="15">
        <f t="shared" si="2"/>
        <v>65491</v>
      </c>
      <c r="F13" s="15">
        <f t="shared" si="2"/>
        <v>233799</v>
      </c>
      <c r="G13" s="15">
        <f t="shared" si="2"/>
        <v>336960</v>
      </c>
      <c r="H13" s="15">
        <f t="shared" si="2"/>
        <v>41133</v>
      </c>
      <c r="I13" s="15">
        <f t="shared" si="2"/>
        <v>276649</v>
      </c>
      <c r="J13" s="15">
        <f t="shared" si="2"/>
        <v>202158</v>
      </c>
      <c r="K13" s="15">
        <f t="shared" si="2"/>
        <v>282848</v>
      </c>
      <c r="L13" s="15">
        <f t="shared" si="2"/>
        <v>254107</v>
      </c>
      <c r="M13" s="15">
        <f t="shared" si="2"/>
        <v>128309</v>
      </c>
      <c r="N13" s="15">
        <f t="shared" si="2"/>
        <v>83166</v>
      </c>
      <c r="O13" s="11">
        <f>SUM(B13:N13)</f>
        <v>2769886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1.142739939345031</v>
      </c>
      <c r="C18" s="19">
        <v>1.214092731940279</v>
      </c>
      <c r="D18" s="19">
        <v>1.300415613020947</v>
      </c>
      <c r="E18" s="19">
        <v>0.812183877315376</v>
      </c>
      <c r="F18" s="19">
        <v>1.231600743789164</v>
      </c>
      <c r="G18" s="19">
        <v>1.408784295395789</v>
      </c>
      <c r="H18" s="19">
        <v>1.519638365648445</v>
      </c>
      <c r="I18" s="19">
        <v>1.08873265509696</v>
      </c>
      <c r="J18" s="19">
        <v>1.311194482105257</v>
      </c>
      <c r="K18" s="19">
        <v>1.283974005674416</v>
      </c>
      <c r="L18" s="19">
        <v>1.165011780762811</v>
      </c>
      <c r="M18" s="19">
        <v>1.164975491031252</v>
      </c>
      <c r="N18" s="19">
        <v>1.031107361270197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>SUM(B21:B30)</f>
        <v>1539895.0099999998</v>
      </c>
      <c r="C20" s="24">
        <f aca="true" t="shared" si="3" ref="C20:N20">SUM(C21:C30)</f>
        <v>1119438.94</v>
      </c>
      <c r="D20" s="24">
        <f t="shared" si="3"/>
        <v>973950.4500000001</v>
      </c>
      <c r="E20" s="24">
        <f t="shared" si="3"/>
        <v>301906.61999999994</v>
      </c>
      <c r="F20" s="24">
        <f t="shared" si="3"/>
        <v>1073474.35</v>
      </c>
      <c r="G20" s="24">
        <f t="shared" si="3"/>
        <v>1490536.4999999998</v>
      </c>
      <c r="H20" s="24">
        <f t="shared" si="3"/>
        <v>269877.59</v>
      </c>
      <c r="I20" s="24">
        <f t="shared" si="3"/>
        <v>1145052.7799999996</v>
      </c>
      <c r="J20" s="24">
        <f t="shared" si="3"/>
        <v>978092.4700000002</v>
      </c>
      <c r="K20" s="24">
        <f t="shared" si="3"/>
        <v>1272882.0300000003</v>
      </c>
      <c r="L20" s="24">
        <f t="shared" si="3"/>
        <v>1180107.3900000001</v>
      </c>
      <c r="M20" s="24">
        <f t="shared" si="3"/>
        <v>678373.3800000001</v>
      </c>
      <c r="N20" s="24">
        <f t="shared" si="3"/>
        <v>345271.6500000001</v>
      </c>
      <c r="O20" s="24">
        <f>O21+O22+O23+O24+O25+O26+O27+O28+O29+O30</f>
        <v>12368859.16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1230458.54</v>
      </c>
      <c r="C21" s="28">
        <f aca="true" t="shared" si="4" ref="C21:N21">ROUND((C15+C16)*C7,2)</f>
        <v>860950.87</v>
      </c>
      <c r="D21" s="28">
        <f t="shared" si="4"/>
        <v>702826.51</v>
      </c>
      <c r="E21" s="28">
        <f t="shared" si="4"/>
        <v>343205</v>
      </c>
      <c r="F21" s="28">
        <f t="shared" si="4"/>
        <v>812914.68</v>
      </c>
      <c r="G21" s="28">
        <f t="shared" si="4"/>
        <v>978560.65</v>
      </c>
      <c r="H21" s="28">
        <f t="shared" si="4"/>
        <v>162199.33</v>
      </c>
      <c r="I21" s="28">
        <f t="shared" si="4"/>
        <v>965294.69</v>
      </c>
      <c r="J21" s="28">
        <f t="shared" si="4"/>
        <v>694099.8</v>
      </c>
      <c r="K21" s="28">
        <f t="shared" si="4"/>
        <v>885077.5</v>
      </c>
      <c r="L21" s="28">
        <f t="shared" si="4"/>
        <v>902787.42</v>
      </c>
      <c r="M21" s="28">
        <f t="shared" si="4"/>
        <v>531959.45</v>
      </c>
      <c r="N21" s="28">
        <f t="shared" si="4"/>
        <v>308692.01</v>
      </c>
      <c r="O21" s="28">
        <f aca="true" t="shared" si="5" ref="O21:O30">SUM(B21:N21)</f>
        <v>9379026.45</v>
      </c>
    </row>
    <row r="22" spans="1:23" ht="18.75" customHeight="1">
      <c r="A22" s="26" t="s">
        <v>33</v>
      </c>
      <c r="B22" s="28">
        <f>IF(B18&lt;&gt;0,ROUND((B18-1)*B21,2),0)</f>
        <v>175635.58</v>
      </c>
      <c r="C22" s="28">
        <f aca="true" t="shared" si="6" ref="C22:N22">IF(C18&lt;&gt;0,ROUND((C18-1)*C21,2),0)</f>
        <v>184323.32</v>
      </c>
      <c r="D22" s="28">
        <f t="shared" si="6"/>
        <v>211140.06</v>
      </c>
      <c r="E22" s="28">
        <f t="shared" si="6"/>
        <v>-64459.43</v>
      </c>
      <c r="F22" s="28">
        <f t="shared" si="6"/>
        <v>188271.64</v>
      </c>
      <c r="G22" s="28">
        <f t="shared" si="6"/>
        <v>400020.23</v>
      </c>
      <c r="H22" s="28">
        <f t="shared" si="6"/>
        <v>84284.99</v>
      </c>
      <c r="I22" s="28">
        <f t="shared" si="6"/>
        <v>85653.16</v>
      </c>
      <c r="J22" s="28">
        <f t="shared" si="6"/>
        <v>216000.03</v>
      </c>
      <c r="K22" s="28">
        <f t="shared" si="6"/>
        <v>251339</v>
      </c>
      <c r="L22" s="28">
        <f t="shared" si="6"/>
        <v>148970.56</v>
      </c>
      <c r="M22" s="28">
        <f t="shared" si="6"/>
        <v>87760.27</v>
      </c>
      <c r="N22" s="28">
        <f t="shared" si="6"/>
        <v>9602.59</v>
      </c>
      <c r="O22" s="28">
        <f t="shared" si="5"/>
        <v>1978542</v>
      </c>
      <c r="W22" s="51"/>
    </row>
    <row r="23" spans="1:15" ht="18.75" customHeight="1">
      <c r="A23" s="26" t="s">
        <v>34</v>
      </c>
      <c r="B23" s="28">
        <v>67206.89</v>
      </c>
      <c r="C23" s="28">
        <v>44174.46</v>
      </c>
      <c r="D23" s="28">
        <v>30559.52</v>
      </c>
      <c r="E23" s="28">
        <v>11861.04</v>
      </c>
      <c r="F23" s="28">
        <v>41041.76</v>
      </c>
      <c r="G23" s="28">
        <v>65509.47</v>
      </c>
      <c r="H23" s="28">
        <v>6152.97</v>
      </c>
      <c r="I23" s="28">
        <v>46589.96</v>
      </c>
      <c r="J23" s="28">
        <v>37566.74</v>
      </c>
      <c r="K23" s="28">
        <v>59013.09</v>
      </c>
      <c r="L23" s="28">
        <v>53229.62</v>
      </c>
      <c r="M23" s="28">
        <v>26532.67</v>
      </c>
      <c r="N23" s="28">
        <v>15985.13</v>
      </c>
      <c r="O23" s="28">
        <f t="shared" si="5"/>
        <v>505423.32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1178.96</v>
      </c>
      <c r="C26" s="28">
        <v>872.26</v>
      </c>
      <c r="D26" s="28">
        <v>754.08</v>
      </c>
      <c r="E26" s="28">
        <v>233.54</v>
      </c>
      <c r="F26" s="28">
        <v>832.87</v>
      </c>
      <c r="G26" s="28">
        <v>1153.63</v>
      </c>
      <c r="H26" s="28">
        <v>202.59</v>
      </c>
      <c r="I26" s="28">
        <v>877.89</v>
      </c>
      <c r="J26" s="28">
        <v>756.9</v>
      </c>
      <c r="K26" s="28">
        <v>982</v>
      </c>
      <c r="L26" s="28">
        <v>906.03</v>
      </c>
      <c r="M26" s="28">
        <v>517.73</v>
      </c>
      <c r="N26" s="28">
        <v>267.28</v>
      </c>
      <c r="O26" s="28">
        <f t="shared" si="5"/>
        <v>9535.76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1031.13</v>
      </c>
      <c r="C27" s="28">
        <v>767.71</v>
      </c>
      <c r="D27" s="28">
        <v>673.34</v>
      </c>
      <c r="E27" s="28">
        <v>205.68</v>
      </c>
      <c r="F27" s="28">
        <v>677.58</v>
      </c>
      <c r="G27" s="28">
        <v>912.79</v>
      </c>
      <c r="H27" s="28">
        <v>169.04</v>
      </c>
      <c r="I27" s="28">
        <v>714.22</v>
      </c>
      <c r="J27" s="28">
        <v>681.79</v>
      </c>
      <c r="K27" s="28">
        <v>877.62</v>
      </c>
      <c r="L27" s="28">
        <v>778.97</v>
      </c>
      <c r="M27" s="28">
        <v>440.92</v>
      </c>
      <c r="N27" s="28">
        <v>231.02</v>
      </c>
      <c r="O27" s="28">
        <f t="shared" si="5"/>
        <v>8161.81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403.4</v>
      </c>
      <c r="L28" s="28">
        <v>363.32</v>
      </c>
      <c r="M28" s="28">
        <v>205.64</v>
      </c>
      <c r="N28" s="28">
        <v>107.75</v>
      </c>
      <c r="O28" s="28">
        <f t="shared" si="5"/>
        <v>3799.4500000000003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60244.89</v>
      </c>
      <c r="C29" s="28">
        <v>24334.15</v>
      </c>
      <c r="D29" s="28">
        <v>25853.84</v>
      </c>
      <c r="E29" s="28">
        <v>8935.82</v>
      </c>
      <c r="F29" s="28">
        <v>27590.75</v>
      </c>
      <c r="G29" s="28">
        <v>42124.94</v>
      </c>
      <c r="H29" s="28">
        <v>14960.78</v>
      </c>
      <c r="I29" s="28">
        <v>41933.63</v>
      </c>
      <c r="J29" s="28">
        <v>26839.51</v>
      </c>
      <c r="K29" s="28">
        <v>41175.12</v>
      </c>
      <c r="L29" s="28">
        <v>41116.04</v>
      </c>
      <c r="M29" s="28">
        <v>29127.65</v>
      </c>
      <c r="N29" s="28">
        <v>8556.82</v>
      </c>
      <c r="O29" s="28">
        <f t="shared" si="5"/>
        <v>392793.94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32185.25</v>
      </c>
      <c r="L30" s="28">
        <v>30126.38</v>
      </c>
      <c r="M30" s="28">
        <v>0</v>
      </c>
      <c r="N30" s="28">
        <v>0</v>
      </c>
      <c r="O30" s="28">
        <f t="shared" si="5"/>
        <v>62311.630000000005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-42248.8</v>
      </c>
      <c r="C32" s="28">
        <f aca="true" t="shared" si="7" ref="C32:O32">+C33+C35+C48+C49+C50+C55-C56</f>
        <v>-42354.4</v>
      </c>
      <c r="D32" s="28">
        <f t="shared" si="7"/>
        <v>-34292.57</v>
      </c>
      <c r="E32" s="28">
        <f t="shared" si="7"/>
        <v>-10959.71</v>
      </c>
      <c r="F32" s="28">
        <f t="shared" si="7"/>
        <v>-36282.44</v>
      </c>
      <c r="G32" s="28">
        <f t="shared" si="7"/>
        <v>-65638.52</v>
      </c>
      <c r="H32" s="28">
        <f t="shared" si="7"/>
        <v>-9298.77</v>
      </c>
      <c r="I32" s="28">
        <f t="shared" si="7"/>
        <v>-69806.39</v>
      </c>
      <c r="J32" s="28">
        <f t="shared" si="7"/>
        <v>-33365.2</v>
      </c>
      <c r="K32" s="28">
        <f t="shared" si="7"/>
        <v>-1118072.27</v>
      </c>
      <c r="L32" s="28">
        <f t="shared" si="7"/>
        <v>-1017115.51</v>
      </c>
      <c r="M32" s="28">
        <f t="shared" si="7"/>
        <v>-24816</v>
      </c>
      <c r="N32" s="28">
        <f t="shared" si="7"/>
        <v>-18925.55</v>
      </c>
      <c r="O32" s="28">
        <f t="shared" si="7"/>
        <v>-2523176.13</v>
      </c>
    </row>
    <row r="33" spans="1:15" ht="18.75" customHeight="1">
      <c r="A33" s="26" t="s">
        <v>38</v>
      </c>
      <c r="B33" s="29">
        <f>+B34</f>
        <v>-42248.8</v>
      </c>
      <c r="C33" s="29">
        <f>+C34</f>
        <v>-42354.4</v>
      </c>
      <c r="D33" s="29">
        <f aca="true" t="shared" si="8" ref="D33:O33">+D34</f>
        <v>-24811.6</v>
      </c>
      <c r="E33" s="29">
        <f t="shared" si="8"/>
        <v>-8030</v>
      </c>
      <c r="F33" s="29">
        <f t="shared" si="8"/>
        <v>-25823.6</v>
      </c>
      <c r="G33" s="29">
        <f t="shared" si="8"/>
        <v>-51154.4</v>
      </c>
      <c r="H33" s="29">
        <f t="shared" si="8"/>
        <v>-6749.6</v>
      </c>
      <c r="I33" s="29">
        <f t="shared" si="8"/>
        <v>-58775.2</v>
      </c>
      <c r="J33" s="29">
        <f t="shared" si="8"/>
        <v>-33365.2</v>
      </c>
      <c r="K33" s="29">
        <f t="shared" si="8"/>
        <v>-16755.2</v>
      </c>
      <c r="L33" s="29">
        <f t="shared" si="8"/>
        <v>-15725.6</v>
      </c>
      <c r="M33" s="29">
        <f t="shared" si="8"/>
        <v>-24816</v>
      </c>
      <c r="N33" s="29">
        <f t="shared" si="8"/>
        <v>-15558.4</v>
      </c>
      <c r="O33" s="29">
        <f t="shared" si="8"/>
        <v>-366168.00000000006</v>
      </c>
    </row>
    <row r="34" spans="1:26" ht="18.75" customHeight="1">
      <c r="A34" s="27" t="s">
        <v>39</v>
      </c>
      <c r="B34" s="16">
        <f>ROUND((-B9)*$G$3,2)</f>
        <v>-42248.8</v>
      </c>
      <c r="C34" s="16">
        <f aca="true" t="shared" si="9" ref="C34:N34">ROUND((-C9)*$G$3,2)</f>
        <v>-42354.4</v>
      </c>
      <c r="D34" s="16">
        <f t="shared" si="9"/>
        <v>-24811.6</v>
      </c>
      <c r="E34" s="16">
        <f t="shared" si="9"/>
        <v>-8030</v>
      </c>
      <c r="F34" s="16">
        <f t="shared" si="9"/>
        <v>-25823.6</v>
      </c>
      <c r="G34" s="16">
        <f t="shared" si="9"/>
        <v>-51154.4</v>
      </c>
      <c r="H34" s="16">
        <f t="shared" si="9"/>
        <v>-6749.6</v>
      </c>
      <c r="I34" s="16">
        <f t="shared" si="9"/>
        <v>-58775.2</v>
      </c>
      <c r="J34" s="16">
        <f t="shared" si="9"/>
        <v>-33365.2</v>
      </c>
      <c r="K34" s="16">
        <f t="shared" si="9"/>
        <v>-16755.2</v>
      </c>
      <c r="L34" s="16">
        <f t="shared" si="9"/>
        <v>-15725.6</v>
      </c>
      <c r="M34" s="16">
        <f t="shared" si="9"/>
        <v>-24816</v>
      </c>
      <c r="N34" s="16">
        <f t="shared" si="9"/>
        <v>-15558.4</v>
      </c>
      <c r="O34" s="30">
        <f aca="true" t="shared" si="10" ref="O34:O56">SUM(B34:N34)</f>
        <v>-366168.00000000006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-9480.97</v>
      </c>
      <c r="E35" s="29">
        <f t="shared" si="11"/>
        <v>-2929.71</v>
      </c>
      <c r="F35" s="29">
        <f t="shared" si="11"/>
        <v>-10458.84</v>
      </c>
      <c r="G35" s="29">
        <f t="shared" si="11"/>
        <v>-14484.12</v>
      </c>
      <c r="H35" s="29">
        <f t="shared" si="11"/>
        <v>-2549.17</v>
      </c>
      <c r="I35" s="29">
        <f t="shared" si="11"/>
        <v>-11031.19</v>
      </c>
      <c r="J35" s="29">
        <f t="shared" si="11"/>
        <v>0</v>
      </c>
      <c r="K35" s="29">
        <f t="shared" si="11"/>
        <v>-1101317.07</v>
      </c>
      <c r="L35" s="29">
        <f t="shared" si="11"/>
        <v>-1001389.91</v>
      </c>
      <c r="M35" s="29">
        <f t="shared" si="11"/>
        <v>0</v>
      </c>
      <c r="N35" s="29">
        <f t="shared" si="11"/>
        <v>-3367.15</v>
      </c>
      <c r="O35" s="29">
        <f t="shared" si="11"/>
        <v>-2157008.13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80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-2079000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84</v>
      </c>
      <c r="B44" s="31">
        <v>0</v>
      </c>
      <c r="C44" s="31">
        <v>0</v>
      </c>
      <c r="D44" s="31">
        <v>-9480.97</v>
      </c>
      <c r="E44" s="31">
        <v>-2929.71</v>
      </c>
      <c r="F44" s="31">
        <v>-10458.84</v>
      </c>
      <c r="G44" s="31">
        <v>-14484.12</v>
      </c>
      <c r="H44" s="31">
        <v>-2549.17</v>
      </c>
      <c r="I44" s="31">
        <v>-11031.19</v>
      </c>
      <c r="J44" s="31">
        <v>0</v>
      </c>
      <c r="K44" s="31">
        <v>-12317.07</v>
      </c>
      <c r="L44" s="31">
        <v>-11389.91</v>
      </c>
      <c r="M44" s="31"/>
      <c r="N44" s="31">
        <v>-3367.15</v>
      </c>
      <c r="O44" s="31">
        <f>SUM(B44:N44)</f>
        <v>-78008.12999999999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72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47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74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77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49</v>
      </c>
      <c r="B54" s="34">
        <f>+B20+B32</f>
        <v>1497646.2099999997</v>
      </c>
      <c r="C54" s="34">
        <f aca="true" t="shared" si="13" ref="C54:N54">+C20+C32</f>
        <v>1077084.54</v>
      </c>
      <c r="D54" s="34">
        <f t="shared" si="13"/>
        <v>939657.8800000001</v>
      </c>
      <c r="E54" s="34">
        <f t="shared" si="13"/>
        <v>290946.9099999999</v>
      </c>
      <c r="F54" s="34">
        <f t="shared" si="13"/>
        <v>1037191.9100000001</v>
      </c>
      <c r="G54" s="34">
        <f t="shared" si="13"/>
        <v>1424897.9799999997</v>
      </c>
      <c r="H54" s="34">
        <f t="shared" si="13"/>
        <v>260578.82000000004</v>
      </c>
      <c r="I54" s="34">
        <f t="shared" si="13"/>
        <v>1075246.3899999997</v>
      </c>
      <c r="J54" s="34">
        <f t="shared" si="13"/>
        <v>944727.2700000003</v>
      </c>
      <c r="K54" s="34">
        <f t="shared" si="13"/>
        <v>154809.76000000024</v>
      </c>
      <c r="L54" s="34">
        <f t="shared" si="13"/>
        <v>162991.88000000012</v>
      </c>
      <c r="M54" s="34">
        <f t="shared" si="13"/>
        <v>653557.3800000001</v>
      </c>
      <c r="N54" s="34">
        <f t="shared" si="13"/>
        <v>326346.1000000001</v>
      </c>
      <c r="O54" s="34">
        <f>SUM(B54:N54)</f>
        <v>9845683.030000001</v>
      </c>
      <c r="P54" s="41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50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52</v>
      </c>
      <c r="B60" s="42">
        <f aca="true" t="shared" si="14" ref="B60:O60">SUM(B61:B71)</f>
        <v>1497646.21</v>
      </c>
      <c r="C60" s="42">
        <f t="shared" si="14"/>
        <v>1077084.55</v>
      </c>
      <c r="D60" s="42">
        <f t="shared" si="14"/>
        <v>939657.87</v>
      </c>
      <c r="E60" s="42">
        <f t="shared" si="14"/>
        <v>290946.91</v>
      </c>
      <c r="F60" s="42">
        <f t="shared" si="14"/>
        <v>1037191.91</v>
      </c>
      <c r="G60" s="42">
        <f t="shared" si="14"/>
        <v>1424897.97</v>
      </c>
      <c r="H60" s="42">
        <f t="shared" si="14"/>
        <v>260578.82</v>
      </c>
      <c r="I60" s="42">
        <f t="shared" si="14"/>
        <v>1075246.39</v>
      </c>
      <c r="J60" s="42">
        <f t="shared" si="14"/>
        <v>944727.27</v>
      </c>
      <c r="K60" s="42">
        <f t="shared" si="14"/>
        <v>154809.76</v>
      </c>
      <c r="L60" s="42">
        <f t="shared" si="14"/>
        <v>162991.88</v>
      </c>
      <c r="M60" s="42">
        <f t="shared" si="14"/>
        <v>653557.38</v>
      </c>
      <c r="N60" s="42">
        <f t="shared" si="14"/>
        <v>326346.11</v>
      </c>
      <c r="O60" s="34">
        <f t="shared" si="14"/>
        <v>9845683.030000001</v>
      </c>
      <c r="Q60"/>
    </row>
    <row r="61" spans="1:18" ht="18.75" customHeight="1">
      <c r="A61" s="26" t="s">
        <v>53</v>
      </c>
      <c r="B61" s="42">
        <v>1224539.96</v>
      </c>
      <c r="C61" s="42">
        <v>764417.68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1988957.6400000001</v>
      </c>
      <c r="P61"/>
      <c r="Q61"/>
      <c r="R61" s="41"/>
    </row>
    <row r="62" spans="1:16" ht="18.75" customHeight="1">
      <c r="A62" s="26" t="s">
        <v>54</v>
      </c>
      <c r="B62" s="42">
        <v>273106.25</v>
      </c>
      <c r="C62" s="42">
        <v>312666.87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585773.12</v>
      </c>
      <c r="P62"/>
    </row>
    <row r="63" spans="1:17" ht="18.75" customHeight="1">
      <c r="A63" s="26" t="s">
        <v>55</v>
      </c>
      <c r="B63" s="43">
        <v>0</v>
      </c>
      <c r="C63" s="43">
        <v>0</v>
      </c>
      <c r="D63" s="29">
        <v>939657.87</v>
      </c>
      <c r="E63" s="43">
        <v>0</v>
      </c>
      <c r="F63" s="43">
        <v>0</v>
      </c>
      <c r="G63" s="43">
        <v>0</v>
      </c>
      <c r="H63" s="42">
        <v>260578.82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1200236.69</v>
      </c>
      <c r="P63" s="52"/>
      <c r="Q63"/>
    </row>
    <row r="64" spans="1:18" ht="18.75" customHeight="1">
      <c r="A64" s="26" t="s">
        <v>56</v>
      </c>
      <c r="B64" s="43">
        <v>0</v>
      </c>
      <c r="C64" s="43">
        <v>0</v>
      </c>
      <c r="D64" s="43">
        <v>0</v>
      </c>
      <c r="E64" s="29">
        <v>290946.91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290946.91</v>
      </c>
      <c r="R64"/>
    </row>
    <row r="65" spans="1:19" ht="18.75" customHeight="1">
      <c r="A65" s="26" t="s">
        <v>57</v>
      </c>
      <c r="B65" s="43">
        <v>0</v>
      </c>
      <c r="C65" s="43">
        <v>0</v>
      </c>
      <c r="D65" s="43">
        <v>0</v>
      </c>
      <c r="E65" s="43">
        <v>0</v>
      </c>
      <c r="F65" s="29">
        <v>1037191.91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1037191.91</v>
      </c>
      <c r="S65"/>
    </row>
    <row r="66" spans="1:20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1424897.97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1424897.97</v>
      </c>
      <c r="T66"/>
    </row>
    <row r="67" spans="1:21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1075246.39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1075246.39</v>
      </c>
      <c r="U67"/>
    </row>
    <row r="68" spans="1:22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944727.27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944727.27</v>
      </c>
      <c r="V68"/>
    </row>
    <row r="69" spans="1:23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154809.76</v>
      </c>
      <c r="L69" s="29">
        <v>162991.88</v>
      </c>
      <c r="M69" s="43">
        <v>0</v>
      </c>
      <c r="N69" s="43">
        <v>0</v>
      </c>
      <c r="O69" s="34">
        <f t="shared" si="15"/>
        <v>317801.64</v>
      </c>
      <c r="P69"/>
      <c r="W69"/>
    </row>
    <row r="70" spans="1:25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653557.38</v>
      </c>
      <c r="N70" s="43">
        <v>0</v>
      </c>
      <c r="O70" s="34">
        <f t="shared" si="15"/>
        <v>653557.38</v>
      </c>
      <c r="R70"/>
      <c r="Y70"/>
    </row>
    <row r="71" spans="1:26" ht="18.75" customHeight="1">
      <c r="A71" s="36" t="s">
        <v>63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326346.11</v>
      </c>
      <c r="O71" s="46">
        <f t="shared" si="15"/>
        <v>326346.11</v>
      </c>
      <c r="P71"/>
      <c r="S71"/>
      <c r="Z71"/>
    </row>
    <row r="72" spans="1:12" ht="21" customHeight="1">
      <c r="A72" s="47" t="s">
        <v>79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2023-09-28T21:14:55Z</dcterms:modified>
  <cp:category/>
  <cp:version/>
  <cp:contentType/>
  <cp:contentStatus/>
</cp:coreProperties>
</file>