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<sst xmlns="http://schemas.openxmlformats.org/spreadsheetml/2006/main" count="89" uniqueCount="86">
  <si>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</si>
  <si>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</si>
  <si>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</si>
  <si>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</si>
  <si>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</si>
  <si>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</si>
  <si>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</si>
  <si>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</si>
  <si>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</si>
  <si>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</si>
  <si>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</si>
  <si>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</si>
  <si>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</si>
  <si>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</si>
  <si>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</si>
  <si>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</si>
  <si>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</si>
  <si>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</si>
  <si>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</si>
  <si>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</si>
  <si>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</si>
  <si>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</si>
  <si>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</si>
  <si>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</si>
  <si>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</si>
  <si>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</si>
  <si>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</si>
  <si>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</si>
  <si>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</si>
  <si>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</si>
  <si>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</si>
  <si>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</si>
  <si>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</si>
  <si>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</si>
  <si>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</si>
  <si>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</si>
  <si>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</si>
  <si>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</si>
  <si>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</si>
  <si>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</si>
  <si>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</si>
  <si>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</si>
  <si>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</si>
  <si>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</si>
  <si>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</si>
  <si>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</si>
  <si>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</si>
  <si>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</si>
  <si>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</si>
  <si>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</si>
  <si>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</si>
  <si>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</si>
  <si>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</si>
  <si>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</si>
  <si>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</si>
  <si>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</si>
  <si>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</si>
  <si>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</si>
  <si>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</si>
  <si>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</si>
  <si>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</si>
  <si>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</si>
  <si>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</si>
  <si>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</si>
  <si>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</si>
  <si>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</si>
  <si>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</si>
  <si>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</si>
  <si>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</si>
  <si>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</si>
  <si>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</si>
  <si>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</si>
  <si>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</si>
  <si>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</si>
  <si>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</si>
  <si>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</si>
  <si>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</si>
  <si>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</si>
  <si>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</si>
  <si>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</si>
  <si>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</si>
  <si>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</si>
  <si>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</si>
  <si>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19/09/23 - VENCIMENTO 26/09/23</t>
  </si>
  <si>
    <t>5.2.9. Chip Claro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</si>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</sst>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411480</v>
      </c>
      <c r="C7" s="9">
        <f t="shared" si="0"/>
        <v>278655</v>
      </c>
      <c r="D7" s="9">
        <f t="shared" si="0"/>
        <v>256867</v>
      </c>
      <c r="E7" s="9">
        <f t="shared" si="0"/>
        <v>74660</v>
      </c>
      <c r="F7" s="9">
        <f t="shared" si="0"/>
        <v>251725</v>
      </c>
      <c r="G7" s="9">
        <f t="shared" si="0"/>
        <v>392756</v>
      </c>
      <c r="H7" s="9">
        <f t="shared" si="0"/>
        <v>46516</v>
      </c>
      <c r="I7" s="9">
        <f t="shared" si="0"/>
        <v>316596</v>
      </c>
      <c r="J7" s="9">
        <f t="shared" si="0"/>
        <v>222786</v>
      </c>
      <c r="K7" s="9">
        <f t="shared" si="0"/>
        <v>315274</v>
      </c>
      <c r="L7" s="9">
        <f t="shared" si="0"/>
        <v>200075</v>
      </c>
      <c r="M7" s="9">
        <f t="shared" si="0"/>
        <v>139557</v>
      </c>
      <c r="N7" s="9">
        <f t="shared" si="0"/>
        <v>91205</v>
      </c>
      <c r="O7" s="9">
        <f t="shared" si="0"/>
        <v>2998152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9338</v>
      </c>
      <c r="C8" s="11">
        <f t="shared" si="1"/>
        <v>9376</v>
      </c>
      <c r="D8" s="11">
        <f t="shared" si="1"/>
        <v>5774</v>
      </c>
      <c r="E8" s="11">
        <f t="shared" si="1"/>
        <v>1840</v>
      </c>
      <c r="F8" s="11">
        <f t="shared" si="1"/>
        <v>5634</v>
      </c>
      <c r="G8" s="11">
        <f t="shared" si="1"/>
        <v>11645</v>
      </c>
      <c r="H8" s="11">
        <f t="shared" si="1"/>
        <v>1660</v>
      </c>
      <c r="I8" s="11">
        <f t="shared" si="1"/>
        <v>13095</v>
      </c>
      <c r="J8" s="11">
        <f t="shared" si="1"/>
        <v>7389</v>
      </c>
      <c r="K8" s="11">
        <f t="shared" si="1"/>
        <v>3826</v>
      </c>
      <c r="L8" s="11">
        <f t="shared" si="1"/>
        <v>2450</v>
      </c>
      <c r="M8" s="11">
        <f t="shared" si="1"/>
        <v>5198</v>
      </c>
      <c r="N8" s="11">
        <f t="shared" si="1"/>
        <v>3471</v>
      </c>
      <c r="O8" s="11">
        <f t="shared" si="1"/>
        <v>80696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9338</v>
      </c>
      <c r="C9" s="11">
        <v>9376</v>
      </c>
      <c r="D9" s="11">
        <v>5774</v>
      </c>
      <c r="E9" s="11">
        <v>1840</v>
      </c>
      <c r="F9" s="11">
        <v>5634</v>
      </c>
      <c r="G9" s="11">
        <v>11645</v>
      </c>
      <c r="H9" s="11">
        <v>1660</v>
      </c>
      <c r="I9" s="11">
        <v>13095</v>
      </c>
      <c r="J9" s="11">
        <v>7389</v>
      </c>
      <c r="K9" s="11">
        <v>3826</v>
      </c>
      <c r="L9" s="11">
        <v>2450</v>
      </c>
      <c r="M9" s="11">
        <v>5198</v>
      </c>
      <c r="N9" s="11">
        <v>3458</v>
      </c>
      <c r="O9" s="11">
        <f>SUM(B9:N9)</f>
        <v>80683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13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402142</v>
      </c>
      <c r="C11" s="13">
        <v>269279</v>
      </c>
      <c r="D11" s="13">
        <v>251093</v>
      </c>
      <c r="E11" s="13">
        <v>72820</v>
      </c>
      <c r="F11" s="13">
        <v>246091</v>
      </c>
      <c r="G11" s="13">
        <v>381111</v>
      </c>
      <c r="H11" s="13">
        <v>44856</v>
      </c>
      <c r="I11" s="13">
        <v>303501</v>
      </c>
      <c r="J11" s="13">
        <v>215397</v>
      </c>
      <c r="K11" s="13">
        <v>311448</v>
      </c>
      <c r="L11" s="13">
        <v>197625</v>
      </c>
      <c r="M11" s="13">
        <v>134359</v>
      </c>
      <c r="N11" s="13">
        <v>87734</v>
      </c>
      <c r="O11" s="11">
        <f>SUM(B11:N11)</f>
        <v>2917456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27789</v>
      </c>
      <c r="C12" s="13">
        <v>24468</v>
      </c>
      <c r="D12" s="13">
        <v>18194</v>
      </c>
      <c r="E12" s="13">
        <v>7281</v>
      </c>
      <c r="F12" s="13">
        <v>21207</v>
      </c>
      <c r="G12" s="13">
        <v>35354</v>
      </c>
      <c r="H12" s="13">
        <v>4501</v>
      </c>
      <c r="I12" s="13">
        <v>28023</v>
      </c>
      <c r="J12" s="13">
        <v>17712</v>
      </c>
      <c r="K12" s="13">
        <v>20347</v>
      </c>
      <c r="L12" s="13">
        <v>12881</v>
      </c>
      <c r="M12" s="13">
        <v>6759</v>
      </c>
      <c r="N12" s="13">
        <v>3740</v>
      </c>
      <c r="O12" s="11">
        <f>SUM(B12:N12)</f>
        <v>228256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374353</v>
      </c>
      <c r="C13" s="15">
        <f t="shared" si="2"/>
        <v>244811</v>
      </c>
      <c r="D13" s="15">
        <f t="shared" si="2"/>
        <v>232899</v>
      </c>
      <c r="E13" s="15">
        <f t="shared" si="2"/>
        <v>65539</v>
      </c>
      <c r="F13" s="15">
        <f t="shared" si="2"/>
        <v>224884</v>
      </c>
      <c r="G13" s="15">
        <f t="shared" si="2"/>
        <v>345757</v>
      </c>
      <c r="H13" s="15">
        <f t="shared" si="2"/>
        <v>40355</v>
      </c>
      <c r="I13" s="15">
        <f t="shared" si="2"/>
        <v>275478</v>
      </c>
      <c r="J13" s="15">
        <f t="shared" si="2"/>
        <v>197685</v>
      </c>
      <c r="K13" s="15">
        <f t="shared" si="2"/>
        <v>291101</v>
      </c>
      <c r="L13" s="15">
        <f t="shared" si="2"/>
        <v>184744</v>
      </c>
      <c r="M13" s="15">
        <f t="shared" si="2"/>
        <v>127600</v>
      </c>
      <c r="N13" s="15">
        <f t="shared" si="2"/>
        <v>83994</v>
      </c>
      <c r="O13" s="11">
        <f>SUM(B13:N13)</f>
        <v>2689200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1.157632069380285</v>
      </c>
      <c r="C18" s="19">
        <v>1.218498913240055</v>
      </c>
      <c r="D18" s="19">
        <v>1.31706603825351</v>
      </c>
      <c r="E18" s="19">
        <v>0.814401731828354</v>
      </c>
      <c r="F18" s="19">
        <v>1.273298632167982</v>
      </c>
      <c r="G18" s="19">
        <v>1.381362951642027</v>
      </c>
      <c r="H18" s="19">
        <v>1.538447446849077</v>
      </c>
      <c r="I18" s="19">
        <v>1.091377179410339</v>
      </c>
      <c r="J18" s="19">
        <v>1.30865701971079</v>
      </c>
      <c r="K18" s="19">
        <v>1.256629635369211</v>
      </c>
      <c r="L18" s="19">
        <v>1.497288552591932</v>
      </c>
      <c r="M18" s="19">
        <v>1.17089795207169</v>
      </c>
      <c r="N18" s="19">
        <v>1.023024181583765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1540498.0399999998</v>
      </c>
      <c r="C20" s="24">
        <f aca="true" t="shared" si="3" ref="C20:N20">SUM(C21:C30)</f>
        <v>1109606.08</v>
      </c>
      <c r="D20" s="24">
        <f t="shared" si="3"/>
        <v>965756.9400000001</v>
      </c>
      <c r="E20" s="24">
        <f t="shared" si="3"/>
        <v>300838.4699999999</v>
      </c>
      <c r="F20" s="24">
        <f t="shared" si="3"/>
        <v>1065917.7</v>
      </c>
      <c r="G20" s="24">
        <f t="shared" si="3"/>
        <v>1496305.92</v>
      </c>
      <c r="H20" s="24">
        <f t="shared" si="3"/>
        <v>267811.51</v>
      </c>
      <c r="I20" s="24">
        <f t="shared" si="3"/>
        <v>1140068.5299999998</v>
      </c>
      <c r="J20" s="24">
        <f t="shared" si="3"/>
        <v>936173.38</v>
      </c>
      <c r="K20" s="24">
        <f t="shared" si="3"/>
        <v>1276801.95</v>
      </c>
      <c r="L20" s="24">
        <f t="shared" si="3"/>
        <v>1109626.11</v>
      </c>
      <c r="M20" s="24">
        <f t="shared" si="3"/>
        <v>676370.6500000001</v>
      </c>
      <c r="N20" s="24">
        <f t="shared" si="3"/>
        <v>345665.37</v>
      </c>
      <c r="O20" s="24">
        <f>O21+O22+O23+O24+O25+O26+O27+O28+O29+O30</f>
        <v>12231440.649999999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1214688.96</v>
      </c>
      <c r="C21" s="28">
        <f aca="true" t="shared" si="4" ref="C21:N21">ROUND((C15+C16)*C7,2)</f>
        <v>849786.29</v>
      </c>
      <c r="D21" s="28">
        <f t="shared" si="4"/>
        <v>686990.79</v>
      </c>
      <c r="E21" s="28">
        <f t="shared" si="4"/>
        <v>341121.54</v>
      </c>
      <c r="F21" s="28">
        <f t="shared" si="4"/>
        <v>780322.33</v>
      </c>
      <c r="G21" s="28">
        <f t="shared" si="4"/>
        <v>1001763.45</v>
      </c>
      <c r="H21" s="28">
        <f t="shared" si="4"/>
        <v>159298.69</v>
      </c>
      <c r="I21" s="28">
        <f t="shared" si="4"/>
        <v>958684.35</v>
      </c>
      <c r="J21" s="28">
        <f t="shared" si="4"/>
        <v>678539.32</v>
      </c>
      <c r="K21" s="28">
        <f t="shared" si="4"/>
        <v>907642.32</v>
      </c>
      <c r="L21" s="28">
        <f t="shared" si="4"/>
        <v>655845.85</v>
      </c>
      <c r="M21" s="28">
        <f t="shared" si="4"/>
        <v>527874.35</v>
      </c>
      <c r="N21" s="28">
        <f t="shared" si="4"/>
        <v>311620.12</v>
      </c>
      <c r="O21" s="28">
        <f aca="true" t="shared" si="5" ref="O21:O30">SUM(B21:N21)</f>
        <v>9074178.36</v>
      </c>
    </row>
    <row r="22" spans="1:23" ht="18.75" customHeight="1">
      <c r="A22" s="26" t="s">
        <v>33</v>
      </c>
      <c r="B22" s="28">
        <f>IF(B18&lt;&gt;0,ROUND((B18-1)*B21,2),0)</f>
        <v>191473.93</v>
      </c>
      <c r="C22" s="28">
        <f aca="true" t="shared" si="6" ref="C22:N22">IF(C18&lt;&gt;0,ROUND((C18-1)*C21,2),0)</f>
        <v>185677.38</v>
      </c>
      <c r="D22" s="28">
        <f t="shared" si="6"/>
        <v>217821.45</v>
      </c>
      <c r="E22" s="28">
        <f t="shared" si="6"/>
        <v>-63311.57</v>
      </c>
      <c r="F22" s="28">
        <f t="shared" si="6"/>
        <v>213261.03</v>
      </c>
      <c r="G22" s="28">
        <f t="shared" si="6"/>
        <v>382035.47</v>
      </c>
      <c r="H22" s="28">
        <f t="shared" si="6"/>
        <v>85773.97</v>
      </c>
      <c r="I22" s="28">
        <f t="shared" si="6"/>
        <v>87601.87</v>
      </c>
      <c r="J22" s="28">
        <f t="shared" si="6"/>
        <v>209435.92</v>
      </c>
      <c r="K22" s="28">
        <f t="shared" si="6"/>
        <v>232927.92</v>
      </c>
      <c r="L22" s="28">
        <f t="shared" si="6"/>
        <v>326144.63</v>
      </c>
      <c r="M22" s="28">
        <f t="shared" si="6"/>
        <v>90212.65</v>
      </c>
      <c r="N22" s="28">
        <f t="shared" si="6"/>
        <v>7174.8</v>
      </c>
      <c r="O22" s="28">
        <f t="shared" si="5"/>
        <v>2166229.4499999993</v>
      </c>
      <c r="W22" s="51"/>
    </row>
    <row r="23" spans="1:15" ht="18.75" customHeight="1">
      <c r="A23" s="26" t="s">
        <v>34</v>
      </c>
      <c r="B23" s="28">
        <v>67735.52</v>
      </c>
      <c r="C23" s="28">
        <v>44154.93</v>
      </c>
      <c r="D23" s="28">
        <v>30762.87</v>
      </c>
      <c r="E23" s="28">
        <v>11728.49</v>
      </c>
      <c r="F23" s="28">
        <v>41088.07</v>
      </c>
      <c r="G23" s="28">
        <v>66049.59</v>
      </c>
      <c r="H23" s="28">
        <v>6258.73</v>
      </c>
      <c r="I23" s="28">
        <v>46264.53</v>
      </c>
      <c r="J23" s="28">
        <v>17798.97</v>
      </c>
      <c r="K23" s="28">
        <v>58789.67</v>
      </c>
      <c r="L23" s="28">
        <v>52795.28</v>
      </c>
      <c r="M23" s="28">
        <v>26162.66</v>
      </c>
      <c r="N23" s="28">
        <v>15872.9</v>
      </c>
      <c r="O23" s="28">
        <f t="shared" si="5"/>
        <v>485462.2099999999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1184.59</v>
      </c>
      <c r="C26" s="28">
        <v>869.45</v>
      </c>
      <c r="D26" s="28">
        <v>751.27</v>
      </c>
      <c r="E26" s="28">
        <v>233.54</v>
      </c>
      <c r="F26" s="28">
        <v>832.87</v>
      </c>
      <c r="G26" s="28">
        <v>1164.89</v>
      </c>
      <c r="H26" s="28">
        <v>202.59</v>
      </c>
      <c r="I26" s="28">
        <v>880.7</v>
      </c>
      <c r="J26" s="28">
        <v>728.76</v>
      </c>
      <c r="K26" s="28">
        <v>990.44</v>
      </c>
      <c r="L26" s="28">
        <v>855.38</v>
      </c>
      <c r="M26" s="28">
        <v>517.73</v>
      </c>
      <c r="N26" s="28">
        <v>272.91</v>
      </c>
      <c r="O26" s="28">
        <f t="shared" si="5"/>
        <v>9485.119999999999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683.2</v>
      </c>
      <c r="K27" s="28">
        <v>877.62</v>
      </c>
      <c r="L27" s="28">
        <v>778.99</v>
      </c>
      <c r="M27" s="28">
        <v>440.92</v>
      </c>
      <c r="N27" s="28">
        <v>231.02</v>
      </c>
      <c r="O27" s="28">
        <f t="shared" si="5"/>
        <v>8163.24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60244.89</v>
      </c>
      <c r="C29" s="28">
        <v>24334.15</v>
      </c>
      <c r="D29" s="28">
        <v>26614.12</v>
      </c>
      <c r="E29" s="28">
        <v>8935.82</v>
      </c>
      <c r="F29" s="28">
        <v>27590.75</v>
      </c>
      <c r="G29" s="28">
        <v>42124.94</v>
      </c>
      <c r="H29" s="28">
        <v>14200.6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392794.04000000004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32166.41</v>
      </c>
      <c r="L30" s="28">
        <v>29897.57</v>
      </c>
      <c r="M30" s="28">
        <v>0</v>
      </c>
      <c r="N30" s="28">
        <v>0</v>
      </c>
      <c r="O30" s="28">
        <f t="shared" si="5"/>
        <v>62063.979999999996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-41087.2</v>
      </c>
      <c r="C32" s="28">
        <f aca="true" t="shared" si="7" ref="C32:O32">+C33+C35+C48+C49+C50+C55-C56</f>
        <v>-41254.4</v>
      </c>
      <c r="D32" s="28">
        <f t="shared" si="7"/>
        <v>-34797.03</v>
      </c>
      <c r="E32" s="28">
        <f t="shared" si="7"/>
        <v>-11015.03</v>
      </c>
      <c r="F32" s="28">
        <f t="shared" si="7"/>
        <v>-35172.869999999995</v>
      </c>
      <c r="G32" s="28">
        <f t="shared" si="7"/>
        <v>-65779.81</v>
      </c>
      <c r="H32" s="28">
        <f t="shared" si="7"/>
        <v>-9840.11</v>
      </c>
      <c r="I32" s="28">
        <f t="shared" si="7"/>
        <v>-68599.35</v>
      </c>
      <c r="J32" s="28">
        <f t="shared" si="7"/>
        <v>-32511.6</v>
      </c>
      <c r="K32" s="28">
        <f t="shared" si="7"/>
        <v>1095809.33</v>
      </c>
      <c r="L32" s="28">
        <f t="shared" si="7"/>
        <v>1013534.9</v>
      </c>
      <c r="M32" s="28">
        <f t="shared" si="7"/>
        <v>-27355.14</v>
      </c>
      <c r="N32" s="28">
        <f t="shared" si="7"/>
        <v>-18586.29</v>
      </c>
      <c r="O32" s="28">
        <f t="shared" si="7"/>
        <v>1723345.4</v>
      </c>
    </row>
    <row r="33" spans="1:15" ht="18.75" customHeight="1">
      <c r="A33" s="26" t="s">
        <v>38</v>
      </c>
      <c r="B33" s="29">
        <f>+B34</f>
        <v>-41087.2</v>
      </c>
      <c r="C33" s="29">
        <f>+C34</f>
        <v>-41254.4</v>
      </c>
      <c r="D33" s="29">
        <f aca="true" t="shared" si="8" ref="D33:O33">+D34</f>
        <v>-25405.6</v>
      </c>
      <c r="E33" s="29">
        <f t="shared" si="8"/>
        <v>-8096</v>
      </c>
      <c r="F33" s="29">
        <f t="shared" si="8"/>
        <v>-24789.6</v>
      </c>
      <c r="G33" s="29">
        <f t="shared" si="8"/>
        <v>-51238</v>
      </c>
      <c r="H33" s="29">
        <f t="shared" si="8"/>
        <v>-7304</v>
      </c>
      <c r="I33" s="29">
        <f t="shared" si="8"/>
        <v>-57618</v>
      </c>
      <c r="J33" s="29">
        <f t="shared" si="8"/>
        <v>-32511.6</v>
      </c>
      <c r="K33" s="29">
        <f t="shared" si="8"/>
        <v>-16834.4</v>
      </c>
      <c r="L33" s="29">
        <f t="shared" si="8"/>
        <v>-10780</v>
      </c>
      <c r="M33" s="29">
        <f t="shared" si="8"/>
        <v>-22871.2</v>
      </c>
      <c r="N33" s="29">
        <f t="shared" si="8"/>
        <v>-15215.2</v>
      </c>
      <c r="O33" s="29">
        <f t="shared" si="8"/>
        <v>-355005.20000000007</v>
      </c>
    </row>
    <row r="34" spans="1:26" ht="18.75" customHeight="1">
      <c r="A34" s="27" t="s">
        <v>39</v>
      </c>
      <c r="B34" s="16">
        <f>ROUND((-B9)*$G$3,2)</f>
        <v>-41087.2</v>
      </c>
      <c r="C34" s="16">
        <f aca="true" t="shared" si="9" ref="C34:N34">ROUND((-C9)*$G$3,2)</f>
        <v>-41254.4</v>
      </c>
      <c r="D34" s="16">
        <f t="shared" si="9"/>
        <v>-25405.6</v>
      </c>
      <c r="E34" s="16">
        <f t="shared" si="9"/>
        <v>-8096</v>
      </c>
      <c r="F34" s="16">
        <f t="shared" si="9"/>
        <v>-24789.6</v>
      </c>
      <c r="G34" s="16">
        <f t="shared" si="9"/>
        <v>-51238</v>
      </c>
      <c r="H34" s="16">
        <f t="shared" si="9"/>
        <v>-7304</v>
      </c>
      <c r="I34" s="16">
        <f t="shared" si="9"/>
        <v>-57618</v>
      </c>
      <c r="J34" s="16">
        <f t="shared" si="9"/>
        <v>-32511.6</v>
      </c>
      <c r="K34" s="16">
        <f t="shared" si="9"/>
        <v>-16834.4</v>
      </c>
      <c r="L34" s="16">
        <f t="shared" si="9"/>
        <v>-10780</v>
      </c>
      <c r="M34" s="16">
        <f t="shared" si="9"/>
        <v>-22871.2</v>
      </c>
      <c r="N34" s="16">
        <f t="shared" si="9"/>
        <v>-15215.2</v>
      </c>
      <c r="O34" s="30">
        <f aca="true" t="shared" si="10" ref="O34:O56">SUM(B34:N34)</f>
        <v>-355005.20000000007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-9391.43</v>
      </c>
      <c r="E35" s="29">
        <f t="shared" si="11"/>
        <v>-2919.03</v>
      </c>
      <c r="F35" s="29">
        <f t="shared" si="11"/>
        <v>-10383.27</v>
      </c>
      <c r="G35" s="29">
        <f t="shared" si="11"/>
        <v>-14541.81</v>
      </c>
      <c r="H35" s="29">
        <f t="shared" si="11"/>
        <v>-2536.11</v>
      </c>
      <c r="I35" s="29">
        <f t="shared" si="11"/>
        <v>-10981.35</v>
      </c>
      <c r="J35" s="29">
        <f t="shared" si="11"/>
        <v>0</v>
      </c>
      <c r="K35" s="29">
        <f t="shared" si="11"/>
        <v>1112643.73</v>
      </c>
      <c r="L35" s="29">
        <f t="shared" si="11"/>
        <v>1024314.9</v>
      </c>
      <c r="M35" s="29">
        <f t="shared" si="11"/>
        <v>-4483.94</v>
      </c>
      <c r="N35" s="29">
        <f t="shared" si="11"/>
        <v>-3371.09</v>
      </c>
      <c r="O35" s="29">
        <f t="shared" si="11"/>
        <v>2078350.6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4239000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84</v>
      </c>
      <c r="B44" s="31">
        <v>0</v>
      </c>
      <c r="C44" s="31">
        <v>0</v>
      </c>
      <c r="D44" s="31">
        <v>-9391.43</v>
      </c>
      <c r="E44" s="31">
        <v>-2919.03</v>
      </c>
      <c r="F44" s="31">
        <v>-10383.27</v>
      </c>
      <c r="G44" s="31">
        <v>-14541.81</v>
      </c>
      <c r="H44" s="31">
        <v>-2536.11</v>
      </c>
      <c r="I44" s="31">
        <v>-10981.35</v>
      </c>
      <c r="J44" s="31">
        <v>0</v>
      </c>
      <c r="K44" s="31">
        <v>-12356.27</v>
      </c>
      <c r="L44" s="31">
        <v>-10685.1</v>
      </c>
      <c r="M44" s="31">
        <v>-4483.94</v>
      </c>
      <c r="N44" s="31">
        <v>-3371.09</v>
      </c>
      <c r="O44" s="31">
        <f>SUM(B44:N44)</f>
        <v>-81649.40000000001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1499410.8399999999</v>
      </c>
      <c r="C54" s="34">
        <f>+C20+C32</f>
        <v>1068351.6800000002</v>
      </c>
      <c r="D54" s="34">
        <f>+D20+D32</f>
        <v>930959.91</v>
      </c>
      <c r="E54" s="34">
        <f>+E20+E32</f>
        <v>289823.4399999999</v>
      </c>
      <c r="F54" s="34">
        <f>+F20+F32</f>
        <v>1030744.83</v>
      </c>
      <c r="G54" s="34">
        <f>+G20+G32</f>
        <v>1430526.1099999999</v>
      </c>
      <c r="H54" s="34">
        <f>+H20+H32</f>
        <v>257971.40000000002</v>
      </c>
      <c r="I54" s="34">
        <f>+I20+I32</f>
        <v>1071469.1799999997</v>
      </c>
      <c r="J54" s="34">
        <f>+J20+J32</f>
        <v>903661.78</v>
      </c>
      <c r="K54" s="34">
        <f>+K20+K32</f>
        <v>2372611.2800000003</v>
      </c>
      <c r="L54" s="34">
        <f>+L20+L32</f>
        <v>2123161.0100000002</v>
      </c>
      <c r="M54" s="34">
        <f>+M20+M32</f>
        <v>649015.5100000001</v>
      </c>
      <c r="N54" s="34">
        <f>+N20+N32</f>
        <v>327079.08</v>
      </c>
      <c r="O54" s="34">
        <f>SUM(B54:N54)</f>
        <v>13954786.049999999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3" ref="B60:O60">SUM(B61:B71)</f>
        <v>1499410.84</v>
      </c>
      <c r="C60" s="42">
        <f t="shared" si="13"/>
        <v>1068351.68</v>
      </c>
      <c r="D60" s="42">
        <f t="shared" si="13"/>
        <v>930959.91</v>
      </c>
      <c r="E60" s="42">
        <f t="shared" si="13"/>
        <v>289823.44</v>
      </c>
      <c r="F60" s="42">
        <f t="shared" si="13"/>
        <v>1030744.82</v>
      </c>
      <c r="G60" s="42">
        <f t="shared" si="13"/>
        <v>1430526.11</v>
      </c>
      <c r="H60" s="42">
        <f t="shared" si="13"/>
        <v>257971.41</v>
      </c>
      <c r="I60" s="42">
        <f t="shared" si="13"/>
        <v>1071469.18</v>
      </c>
      <c r="J60" s="42">
        <f t="shared" si="13"/>
        <v>903661.78</v>
      </c>
      <c r="K60" s="42">
        <f t="shared" si="13"/>
        <v>2372611.28</v>
      </c>
      <c r="L60" s="42">
        <f t="shared" si="13"/>
        <v>2123161.01</v>
      </c>
      <c r="M60" s="42">
        <f t="shared" si="13"/>
        <v>649015.51</v>
      </c>
      <c r="N60" s="42">
        <f t="shared" si="13"/>
        <v>327079.08</v>
      </c>
      <c r="O60" s="34">
        <f t="shared" si="13"/>
        <v>13954786.049999999</v>
      </c>
      <c r="Q60"/>
    </row>
    <row r="61" spans="1:18" ht="18.75" customHeight="1">
      <c r="A61" s="26" t="s">
        <v>53</v>
      </c>
      <c r="B61" s="42">
        <v>1225969.31</v>
      </c>
      <c r="C61" s="42">
        <v>758278.47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1984247.78</v>
      </c>
      <c r="P61"/>
      <c r="Q61"/>
      <c r="R61" s="41"/>
    </row>
    <row r="62" spans="1:16" ht="18.75" customHeight="1">
      <c r="A62" s="26" t="s">
        <v>54</v>
      </c>
      <c r="B62" s="42">
        <v>273441.53</v>
      </c>
      <c r="C62" s="42">
        <v>310073.21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4" ref="O62:O71">SUM(B62:N62)</f>
        <v>583514.74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930959.91</v>
      </c>
      <c r="E63" s="43">
        <v>0</v>
      </c>
      <c r="F63" s="43">
        <v>0</v>
      </c>
      <c r="G63" s="43">
        <v>0</v>
      </c>
      <c r="H63" s="42">
        <v>257971.41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4"/>
        <v>1188931.32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289823.44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4"/>
        <v>289823.44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1030744.82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4"/>
        <v>1030744.82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1430526.11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4"/>
        <v>1430526.11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1071469.18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4"/>
        <v>1071469.18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903661.78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4"/>
        <v>903661.78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2372611.28</v>
      </c>
      <c r="L69" s="29">
        <v>2123161.01</v>
      </c>
      <c r="M69" s="43">
        <v>0</v>
      </c>
      <c r="N69" s="43">
        <v>0</v>
      </c>
      <c r="O69" s="34">
        <f t="shared" si="14"/>
        <v>4495772.289999999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649015.51</v>
      </c>
      <c r="N70" s="43">
        <v>0</v>
      </c>
      <c r="O70" s="34">
        <f t="shared" si="14"/>
        <v>649015.51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327079.08</v>
      </c>
      <c r="O71" s="46">
        <f t="shared" si="14"/>
        <v>327079.08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L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spans="11:14" ht="13.5">
      <c r="K77" s="73"/>
      <c r="L77" s="73"/>
      <c r="N77" s="53"/>
    </row>
    <row r="78" ht="14.25">
      <c r="N78" s="53"/>
    </row>
    <row r="79" ht="13.5">
      <c r="N79" s="53"/>
    </row>
    <row r="80" spans="11:14" ht="13.5">
      <c r="K80" s="74"/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2023-09-28T21:02:51Z</dcterms:modified>
  <cp:category/>
  <cp:version/>
  <cp:contentType/>
  <cp:contentStatus/>
</cp:coreProperties>
</file>