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<sst xmlns="http://schemas.openxmlformats.org/spreadsheetml/2006/main" count="88" uniqueCount="85">
  <si>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</si>
  <si>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</si>
  <si>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</si>
  <si>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</si>
  <si>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</si>
  <si>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</si>
  <si>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</si>
  <si>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</si>
  <si>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</si>
  <si>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</si>
  <si>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</si>
  <si>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</si>
  <si>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</si>
  <si>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</si>
  <si>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</si>
  <si>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</si>
  <si>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</si>
  <si>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</si>
  <si>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</si>
  <si>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</si>
  <si>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</si>
  <si>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</si>
  <si>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</si>
  <si>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</si>
  <si>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</si>
  <si>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</si>
  <si>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</si>
  <si>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</si>
  <si>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</si>
  <si>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</si>
  <si>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</si>
  <si>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</si>
  <si>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</si>
  <si>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</si>
  <si>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</si>
  <si>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</si>
  <si>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</si>
  <si>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</si>
  <si>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</si>
  <si>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</si>
  <si>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</si>
  <si>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</si>
  <si>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</si>
  <si>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</si>
  <si>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</si>
  <si>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</si>
  <si>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</si>
  <si>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</si>
  <si>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</si>
  <si>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</si>
  <si>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</si>
  <si>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</si>
  <si>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</si>
  <si>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</si>
  <si>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</si>
  <si>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</si>
  <si>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</si>
  <si>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</si>
  <si>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</si>
  <si>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</si>
  <si>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</si>
  <si>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</si>
  <si>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</si>
  <si>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</si>
  <si>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</si>
  <si>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</si>
  <si>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</si>
  <si>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</si>
  <si>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</si>
  <si>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</si>
  <si>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</si>
  <si>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</si>
  <si>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</si>
  <si>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</si>
  <si>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</si>
  <si>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</si>
  <si>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</si>
  <si>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</si>
  <si>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</si>
  <si>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</si>
  <si>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</si>
  <si>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</si>
  <si>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</si>
  <si>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</si>
  <si>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14/09/23 - VENCIMENTO 21/09/23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</si>
</sst>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503906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386507</v>
      </c>
      <c r="C7" s="9">
        <f t="shared" si="0"/>
        <v>263405</v>
      </c>
      <c r="D7" s="9">
        <f t="shared" si="0"/>
        <v>247621</v>
      </c>
      <c r="E7" s="9">
        <f t="shared" si="0"/>
        <v>68223</v>
      </c>
      <c r="F7" s="9">
        <f t="shared" si="0"/>
        <v>240199</v>
      </c>
      <c r="G7" s="9">
        <f t="shared" si="0"/>
        <v>368920</v>
      </c>
      <c r="H7" s="9">
        <f t="shared" si="0"/>
        <v>44555</v>
      </c>
      <c r="I7" s="9">
        <f t="shared" si="0"/>
        <v>293944</v>
      </c>
      <c r="J7" s="9">
        <f t="shared" si="0"/>
        <v>210537</v>
      </c>
      <c r="K7" s="9">
        <f t="shared" si="0"/>
        <v>340598</v>
      </c>
      <c r="L7" s="9">
        <f t="shared" si="0"/>
        <v>253331</v>
      </c>
      <c r="M7" s="9">
        <f t="shared" si="0"/>
        <v>133246</v>
      </c>
      <c r="N7" s="9">
        <f t="shared" si="0"/>
        <v>88628</v>
      </c>
      <c r="O7" s="9">
        <f t="shared" si="0"/>
        <v>2939714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8712</v>
      </c>
      <c r="C8" s="11">
        <f t="shared" si="1"/>
        <v>9189</v>
      </c>
      <c r="D8" s="11">
        <f t="shared" si="1"/>
        <v>5173</v>
      </c>
      <c r="E8" s="11">
        <f t="shared" si="1"/>
        <v>1606</v>
      </c>
      <c r="F8" s="11">
        <f t="shared" si="1"/>
        <v>5331</v>
      </c>
      <c r="G8" s="11">
        <f t="shared" si="1"/>
        <v>10946</v>
      </c>
      <c r="H8" s="11">
        <f t="shared" si="1"/>
        <v>1499</v>
      </c>
      <c r="I8" s="11">
        <f t="shared" si="1"/>
        <v>12186</v>
      </c>
      <c r="J8" s="11">
        <f t="shared" si="1"/>
        <v>6976</v>
      </c>
      <c r="K8" s="11">
        <f t="shared" si="1"/>
        <v>3725</v>
      </c>
      <c r="L8" s="11">
        <f t="shared" si="1"/>
        <v>3215</v>
      </c>
      <c r="M8" s="11">
        <f t="shared" si="1"/>
        <v>5038</v>
      </c>
      <c r="N8" s="11">
        <f t="shared" si="1"/>
        <v>3519</v>
      </c>
      <c r="O8" s="11">
        <f t="shared" si="1"/>
        <v>77115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8712</v>
      </c>
      <c r="C9" s="11">
        <v>9189</v>
      </c>
      <c r="D9" s="11">
        <v>5173</v>
      </c>
      <c r="E9" s="11">
        <v>1606</v>
      </c>
      <c r="F9" s="11">
        <v>5331</v>
      </c>
      <c r="G9" s="11">
        <v>10946</v>
      </c>
      <c r="H9" s="11">
        <v>1499</v>
      </c>
      <c r="I9" s="11">
        <v>12186</v>
      </c>
      <c r="J9" s="11">
        <v>6976</v>
      </c>
      <c r="K9" s="11">
        <v>3725</v>
      </c>
      <c r="L9" s="11">
        <v>3215</v>
      </c>
      <c r="M9" s="11">
        <v>5038</v>
      </c>
      <c r="N9" s="11">
        <v>3504</v>
      </c>
      <c r="O9" s="11">
        <f>SUM(B9:N9)</f>
        <v>77100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15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377795</v>
      </c>
      <c r="C11" s="13">
        <v>254216</v>
      </c>
      <c r="D11" s="13">
        <v>242448</v>
      </c>
      <c r="E11" s="13">
        <v>66617</v>
      </c>
      <c r="F11" s="13">
        <v>234868</v>
      </c>
      <c r="G11" s="13">
        <v>357974</v>
      </c>
      <c r="H11" s="13">
        <v>43056</v>
      </c>
      <c r="I11" s="13">
        <v>281758</v>
      </c>
      <c r="J11" s="13">
        <v>203561</v>
      </c>
      <c r="K11" s="13">
        <v>336873</v>
      </c>
      <c r="L11" s="13">
        <v>250116</v>
      </c>
      <c r="M11" s="13">
        <v>128208</v>
      </c>
      <c r="N11" s="13">
        <v>85109</v>
      </c>
      <c r="O11" s="11">
        <f>SUM(B11:N11)</f>
        <v>2862599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24221</v>
      </c>
      <c r="C12" s="13">
        <v>21083</v>
      </c>
      <c r="D12" s="13">
        <v>16273</v>
      </c>
      <c r="E12" s="13">
        <v>6316</v>
      </c>
      <c r="F12" s="13">
        <v>18745</v>
      </c>
      <c r="G12" s="13">
        <v>31143</v>
      </c>
      <c r="H12" s="13">
        <v>3993</v>
      </c>
      <c r="I12" s="13">
        <v>24052</v>
      </c>
      <c r="J12" s="13">
        <v>15344</v>
      </c>
      <c r="K12" s="13">
        <v>19685</v>
      </c>
      <c r="L12" s="13">
        <v>15103</v>
      </c>
      <c r="M12" s="13">
        <v>5875</v>
      </c>
      <c r="N12" s="13">
        <v>3250</v>
      </c>
      <c r="O12" s="11">
        <f>SUM(B12:N12)</f>
        <v>205083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353574</v>
      </c>
      <c r="C13" s="15">
        <f t="shared" si="2"/>
        <v>233133</v>
      </c>
      <c r="D13" s="15">
        <f t="shared" si="2"/>
        <v>226175</v>
      </c>
      <c r="E13" s="15">
        <f t="shared" si="2"/>
        <v>60301</v>
      </c>
      <c r="F13" s="15">
        <f t="shared" si="2"/>
        <v>216123</v>
      </c>
      <c r="G13" s="15">
        <f t="shared" si="2"/>
        <v>326831</v>
      </c>
      <c r="H13" s="15">
        <f t="shared" si="2"/>
        <v>39063</v>
      </c>
      <c r="I13" s="15">
        <f t="shared" si="2"/>
        <v>257706</v>
      </c>
      <c r="J13" s="15">
        <f t="shared" si="2"/>
        <v>188217</v>
      </c>
      <c r="K13" s="15">
        <f t="shared" si="2"/>
        <v>317188</v>
      </c>
      <c r="L13" s="15">
        <f t="shared" si="2"/>
        <v>235013</v>
      </c>
      <c r="M13" s="15">
        <f t="shared" si="2"/>
        <v>122333</v>
      </c>
      <c r="N13" s="15">
        <f t="shared" si="2"/>
        <v>81859</v>
      </c>
      <c r="O13" s="11">
        <f>SUM(B13:N13)</f>
        <v>2657516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1.222694221103841</v>
      </c>
      <c r="C18" s="19">
        <v>1.294778257380753</v>
      </c>
      <c r="D18" s="19">
        <v>1.355783297298182</v>
      </c>
      <c r="E18" s="19">
        <v>0.875706682537708</v>
      </c>
      <c r="F18" s="19">
        <v>1.318805591236474</v>
      </c>
      <c r="G18" s="19">
        <v>1.466471556666315</v>
      </c>
      <c r="H18" s="19">
        <v>1.630808832801775</v>
      </c>
      <c r="I18" s="19">
        <v>1.181601506823668</v>
      </c>
      <c r="J18" s="19">
        <v>1.42039763268156</v>
      </c>
      <c r="K18" s="19">
        <v>1.210408587542114</v>
      </c>
      <c r="L18" s="19">
        <v>1.290754508441483</v>
      </c>
      <c r="M18" s="19">
        <v>1.213573385959734</v>
      </c>
      <c r="N18" s="19">
        <v>1.058619409489483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1518606.8599999996</v>
      </c>
      <c r="C20" s="24">
        <f t="shared" si="3"/>
        <v>1107707.19</v>
      </c>
      <c r="D20" s="24">
        <f t="shared" si="3"/>
        <v>953145.8799999999</v>
      </c>
      <c r="E20" s="24">
        <f t="shared" si="3"/>
        <v>294197.88999999996</v>
      </c>
      <c r="F20" s="24">
        <f t="shared" si="3"/>
        <v>1047165.7100000001</v>
      </c>
      <c r="G20" s="24">
        <f t="shared" si="3"/>
        <v>1482048.06</v>
      </c>
      <c r="H20" s="24">
        <f t="shared" si="3"/>
        <v>268842.41000000003</v>
      </c>
      <c r="I20" s="24">
        <f t="shared" si="3"/>
        <v>1137898.8599999999</v>
      </c>
      <c r="J20" s="24">
        <f t="shared" si="3"/>
        <v>973739.88</v>
      </c>
      <c r="K20" s="24">
        <f t="shared" si="3"/>
        <v>1280667.2600000002</v>
      </c>
      <c r="L20" s="24">
        <f t="shared" si="3"/>
        <v>1163607.8</v>
      </c>
      <c r="M20" s="24">
        <f t="shared" si="3"/>
        <v>664942.7800000001</v>
      </c>
      <c r="N20" s="24">
        <f t="shared" si="3"/>
        <v>345218.19</v>
      </c>
      <c r="O20" s="24">
        <f>O21+O22+O23+O24+O25+O26+O27+O28+O29</f>
        <v>12237788.77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1132890.67</v>
      </c>
      <c r="C21" s="28">
        <f aca="true" t="shared" si="4" ref="C21:N21">ROUND((C15+C16)*C7,2)</f>
        <v>797590.34</v>
      </c>
      <c r="D21" s="28">
        <f t="shared" si="4"/>
        <v>657582.33</v>
      </c>
      <c r="E21" s="28">
        <f t="shared" si="4"/>
        <v>309507.28</v>
      </c>
      <c r="F21" s="28">
        <f t="shared" si="4"/>
        <v>739332.52</v>
      </c>
      <c r="G21" s="28">
        <f t="shared" si="4"/>
        <v>934326.79</v>
      </c>
      <c r="H21" s="28">
        <f t="shared" si="4"/>
        <v>151504.82</v>
      </c>
      <c r="I21" s="28">
        <f t="shared" si="4"/>
        <v>883801.42</v>
      </c>
      <c r="J21" s="28">
        <f t="shared" si="4"/>
        <v>636706</v>
      </c>
      <c r="K21" s="28">
        <f t="shared" si="4"/>
        <v>973599.38</v>
      </c>
      <c r="L21" s="28">
        <f t="shared" si="4"/>
        <v>824541.74</v>
      </c>
      <c r="M21" s="28">
        <f t="shared" si="4"/>
        <v>500432</v>
      </c>
      <c r="N21" s="28">
        <f t="shared" si="4"/>
        <v>300670.49</v>
      </c>
      <c r="O21" s="28">
        <f aca="true" t="shared" si="5" ref="O21:O29">SUM(B21:N21)</f>
        <v>8842485.78</v>
      </c>
    </row>
    <row r="22" spans="1:23" ht="18.75" customHeight="1">
      <c r="A22" s="26" t="s">
        <v>33</v>
      </c>
      <c r="B22" s="28">
        <f>IF(B18&lt;&gt;0,ROUND((B18-1)*B21,2),0)</f>
        <v>252288.21</v>
      </c>
      <c r="C22" s="28">
        <f aca="true" t="shared" si="6" ref="C22:N22">IF(C18&lt;&gt;0,ROUND((C18-1)*C21,2),0)</f>
        <v>235112.29</v>
      </c>
      <c r="D22" s="28">
        <f t="shared" si="6"/>
        <v>233956.81</v>
      </c>
      <c r="E22" s="28">
        <f t="shared" si="6"/>
        <v>-38469.69</v>
      </c>
      <c r="F22" s="28">
        <f t="shared" si="6"/>
        <v>235703.34</v>
      </c>
      <c r="G22" s="28">
        <f t="shared" si="6"/>
        <v>435836.87</v>
      </c>
      <c r="H22" s="28">
        <f t="shared" si="6"/>
        <v>95570.58</v>
      </c>
      <c r="I22" s="28">
        <f t="shared" si="6"/>
        <v>160499.67</v>
      </c>
      <c r="J22" s="28">
        <f t="shared" si="6"/>
        <v>267669.7</v>
      </c>
      <c r="K22" s="28">
        <f t="shared" si="6"/>
        <v>204853.67</v>
      </c>
      <c r="L22" s="28">
        <f t="shared" si="6"/>
        <v>239739.23</v>
      </c>
      <c r="M22" s="28">
        <f t="shared" si="6"/>
        <v>106878.96</v>
      </c>
      <c r="N22" s="28">
        <f t="shared" si="6"/>
        <v>17625.13</v>
      </c>
      <c r="O22" s="28">
        <f t="shared" si="5"/>
        <v>2447264.77</v>
      </c>
      <c r="W22" s="51"/>
    </row>
    <row r="23" spans="1:15" ht="18.75" customHeight="1">
      <c r="A23" s="26" t="s">
        <v>34</v>
      </c>
      <c r="B23" s="28">
        <v>66842.42</v>
      </c>
      <c r="C23" s="28">
        <v>45017.08</v>
      </c>
      <c r="D23" s="28">
        <v>30673.27</v>
      </c>
      <c r="E23" s="28">
        <v>11865.92</v>
      </c>
      <c r="F23" s="28">
        <v>40897.65</v>
      </c>
      <c r="G23" s="28">
        <v>65435.43</v>
      </c>
      <c r="H23" s="28">
        <v>6043.97</v>
      </c>
      <c r="I23" s="28">
        <v>46079.99</v>
      </c>
      <c r="J23" s="28">
        <v>38934.06</v>
      </c>
      <c r="K23" s="28">
        <v>56932.97</v>
      </c>
      <c r="L23" s="28">
        <v>54339.02</v>
      </c>
      <c r="M23" s="28">
        <v>25519.27</v>
      </c>
      <c r="N23" s="28">
        <v>15930.63</v>
      </c>
      <c r="O23" s="28">
        <f t="shared" si="5"/>
        <v>504511.68000000005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1170.52</v>
      </c>
      <c r="C26" s="28">
        <v>869.45</v>
      </c>
      <c r="D26" s="28">
        <v>742.83</v>
      </c>
      <c r="E26" s="28">
        <v>227.91</v>
      </c>
      <c r="F26" s="28">
        <v>818.8</v>
      </c>
      <c r="G26" s="28">
        <v>1156.45</v>
      </c>
      <c r="H26" s="28">
        <v>205.4</v>
      </c>
      <c r="I26" s="28">
        <v>880.7</v>
      </c>
      <c r="J26" s="28">
        <v>759.71</v>
      </c>
      <c r="K26" s="28">
        <v>996.07</v>
      </c>
      <c r="L26" s="28">
        <v>900.4</v>
      </c>
      <c r="M26" s="28">
        <v>509.29</v>
      </c>
      <c r="N26" s="28">
        <v>267.3</v>
      </c>
      <c r="O26" s="28">
        <f t="shared" si="5"/>
        <v>9504.83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683.2</v>
      </c>
      <c r="K27" s="28">
        <v>877.6</v>
      </c>
      <c r="L27" s="28">
        <v>779</v>
      </c>
      <c r="M27" s="28">
        <v>440.92</v>
      </c>
      <c r="N27" s="28">
        <v>231.02</v>
      </c>
      <c r="O27" s="28">
        <f t="shared" si="5"/>
        <v>8163.2300000000005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60244.89</v>
      </c>
      <c r="C29" s="28">
        <v>24334.15</v>
      </c>
      <c r="D29" s="28">
        <v>27374.2</v>
      </c>
      <c r="E29" s="28">
        <v>8935.82</v>
      </c>
      <c r="F29" s="28">
        <v>27590.75</v>
      </c>
      <c r="G29" s="28">
        <v>42124.94</v>
      </c>
      <c r="H29" s="28">
        <v>13440.71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392794.23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-38332.8</v>
      </c>
      <c r="C31" s="28">
        <f aca="true" t="shared" si="7" ref="C31:O31">+C32+C34+C47+C48+C49+C54-C55</f>
        <v>-40431.6</v>
      </c>
      <c r="D31" s="28">
        <f t="shared" si="7"/>
        <v>-22761.2</v>
      </c>
      <c r="E31" s="28">
        <f t="shared" si="7"/>
        <v>-7066.4</v>
      </c>
      <c r="F31" s="28">
        <f t="shared" si="7"/>
        <v>-23456.4</v>
      </c>
      <c r="G31" s="28">
        <f t="shared" si="7"/>
        <v>-48162.4</v>
      </c>
      <c r="H31" s="28">
        <f t="shared" si="7"/>
        <v>-14257.650000000001</v>
      </c>
      <c r="I31" s="28">
        <f t="shared" si="7"/>
        <v>-53618.4</v>
      </c>
      <c r="J31" s="28">
        <f t="shared" si="7"/>
        <v>-30694.4</v>
      </c>
      <c r="K31" s="28">
        <f t="shared" si="7"/>
        <v>-16390</v>
      </c>
      <c r="L31" s="28">
        <f t="shared" si="7"/>
        <v>-14146</v>
      </c>
      <c r="M31" s="28">
        <f t="shared" si="7"/>
        <v>-22167.2</v>
      </c>
      <c r="N31" s="28">
        <f t="shared" si="7"/>
        <v>-15417.6</v>
      </c>
      <c r="O31" s="28">
        <f t="shared" si="7"/>
        <v>-346902.05000000005</v>
      </c>
    </row>
    <row r="32" spans="1:15" ht="18.75" customHeight="1">
      <c r="A32" s="26" t="s">
        <v>38</v>
      </c>
      <c r="B32" s="29">
        <f>+B33</f>
        <v>-38332.8</v>
      </c>
      <c r="C32" s="29">
        <f>+C33</f>
        <v>-40431.6</v>
      </c>
      <c r="D32" s="29">
        <f aca="true" t="shared" si="8" ref="D32:O32">+D33</f>
        <v>-22761.2</v>
      </c>
      <c r="E32" s="29">
        <f t="shared" si="8"/>
        <v>-7066.4</v>
      </c>
      <c r="F32" s="29">
        <f t="shared" si="8"/>
        <v>-23456.4</v>
      </c>
      <c r="G32" s="29">
        <f t="shared" si="8"/>
        <v>-48162.4</v>
      </c>
      <c r="H32" s="29">
        <f t="shared" si="8"/>
        <v>-6595.6</v>
      </c>
      <c r="I32" s="29">
        <f t="shared" si="8"/>
        <v>-53618.4</v>
      </c>
      <c r="J32" s="29">
        <f t="shared" si="8"/>
        <v>-30694.4</v>
      </c>
      <c r="K32" s="29">
        <f t="shared" si="8"/>
        <v>-16390</v>
      </c>
      <c r="L32" s="29">
        <f t="shared" si="8"/>
        <v>-14146</v>
      </c>
      <c r="M32" s="29">
        <f t="shared" si="8"/>
        <v>-22167.2</v>
      </c>
      <c r="N32" s="29">
        <f t="shared" si="8"/>
        <v>-15417.6</v>
      </c>
      <c r="O32" s="29">
        <f t="shared" si="8"/>
        <v>-339240</v>
      </c>
    </row>
    <row r="33" spans="1:26" ht="18.75" customHeight="1">
      <c r="A33" s="27" t="s">
        <v>39</v>
      </c>
      <c r="B33" s="16">
        <f>ROUND((-B9)*$G$3,2)</f>
        <v>-38332.8</v>
      </c>
      <c r="C33" s="16">
        <f aca="true" t="shared" si="9" ref="C33:N33">ROUND((-C9)*$G$3,2)</f>
        <v>-40431.6</v>
      </c>
      <c r="D33" s="16">
        <f t="shared" si="9"/>
        <v>-22761.2</v>
      </c>
      <c r="E33" s="16">
        <f t="shared" si="9"/>
        <v>-7066.4</v>
      </c>
      <c r="F33" s="16">
        <f t="shared" si="9"/>
        <v>-23456.4</v>
      </c>
      <c r="G33" s="16">
        <f t="shared" si="9"/>
        <v>-48162.4</v>
      </c>
      <c r="H33" s="16">
        <f t="shared" si="9"/>
        <v>-6595.6</v>
      </c>
      <c r="I33" s="16">
        <f t="shared" si="9"/>
        <v>-53618.4</v>
      </c>
      <c r="J33" s="16">
        <f t="shared" si="9"/>
        <v>-30694.4</v>
      </c>
      <c r="K33" s="16">
        <f t="shared" si="9"/>
        <v>-16390</v>
      </c>
      <c r="L33" s="16">
        <f t="shared" si="9"/>
        <v>-14146</v>
      </c>
      <c r="M33" s="16">
        <f t="shared" si="9"/>
        <v>-22167.2</v>
      </c>
      <c r="N33" s="16">
        <f t="shared" si="9"/>
        <v>-15417.6</v>
      </c>
      <c r="O33" s="30">
        <f aca="true" t="shared" si="10" ref="O33:O55">SUM(B33:N33)</f>
        <v>-339240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-7662.05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-7662.050000000047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-7662.05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-7662.05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1480274.0599999996</v>
      </c>
      <c r="C53" s="34">
        <f aca="true" t="shared" si="13" ref="C53:N53">+C20+C31</f>
        <v>1067275.5899999999</v>
      </c>
      <c r="D53" s="34">
        <f t="shared" si="13"/>
        <v>930384.6799999999</v>
      </c>
      <c r="E53" s="34">
        <f t="shared" si="13"/>
        <v>287131.48999999993</v>
      </c>
      <c r="F53" s="34">
        <f t="shared" si="13"/>
        <v>1023709.31</v>
      </c>
      <c r="G53" s="34">
        <f t="shared" si="13"/>
        <v>1433885.6600000001</v>
      </c>
      <c r="H53" s="34">
        <f t="shared" si="13"/>
        <v>254584.76000000004</v>
      </c>
      <c r="I53" s="34">
        <f t="shared" si="13"/>
        <v>1084280.46</v>
      </c>
      <c r="J53" s="34">
        <f t="shared" si="13"/>
        <v>943045.48</v>
      </c>
      <c r="K53" s="34">
        <f t="shared" si="13"/>
        <v>1264277.2600000002</v>
      </c>
      <c r="L53" s="34">
        <f t="shared" si="13"/>
        <v>1149461.8</v>
      </c>
      <c r="M53" s="34">
        <f t="shared" si="13"/>
        <v>642775.5800000002</v>
      </c>
      <c r="N53" s="34">
        <f t="shared" si="13"/>
        <v>329800.59</v>
      </c>
      <c r="O53" s="34">
        <f>SUM(B53:N53)</f>
        <v>11890886.719999999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1480274.05</v>
      </c>
      <c r="C59" s="42">
        <f t="shared" si="14"/>
        <v>1067275.5899999999</v>
      </c>
      <c r="D59" s="42">
        <f t="shared" si="14"/>
        <v>930384.67</v>
      </c>
      <c r="E59" s="42">
        <f t="shared" si="14"/>
        <v>287131.5</v>
      </c>
      <c r="F59" s="42">
        <f t="shared" si="14"/>
        <v>1023709.31</v>
      </c>
      <c r="G59" s="42">
        <f t="shared" si="14"/>
        <v>1433885.67</v>
      </c>
      <c r="H59" s="42">
        <f t="shared" si="14"/>
        <v>254584.76</v>
      </c>
      <c r="I59" s="42">
        <f t="shared" si="14"/>
        <v>1084280.46</v>
      </c>
      <c r="J59" s="42">
        <f t="shared" si="14"/>
        <v>943045.47</v>
      </c>
      <c r="K59" s="42">
        <f t="shared" si="14"/>
        <v>1264277.26</v>
      </c>
      <c r="L59" s="42">
        <f t="shared" si="14"/>
        <v>1149461.8</v>
      </c>
      <c r="M59" s="42">
        <f t="shared" si="14"/>
        <v>642775.58</v>
      </c>
      <c r="N59" s="42">
        <f t="shared" si="14"/>
        <v>329800.59</v>
      </c>
      <c r="O59" s="34">
        <f t="shared" si="14"/>
        <v>11890886.71</v>
      </c>
      <c r="Q59"/>
    </row>
    <row r="60" spans="1:18" ht="18.75" customHeight="1">
      <c r="A60" s="26" t="s">
        <v>54</v>
      </c>
      <c r="B60" s="42">
        <v>1210468.51</v>
      </c>
      <c r="C60" s="42">
        <v>757521.98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1967990.49</v>
      </c>
      <c r="P60"/>
      <c r="Q60"/>
      <c r="R60" s="41"/>
    </row>
    <row r="61" spans="1:16" ht="18.75" customHeight="1">
      <c r="A61" s="26" t="s">
        <v>55</v>
      </c>
      <c r="B61" s="42">
        <v>269805.54</v>
      </c>
      <c r="C61" s="42">
        <v>309753.61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579559.1499999999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930384.67</v>
      </c>
      <c r="E62" s="43">
        <v>0</v>
      </c>
      <c r="F62" s="43">
        <v>0</v>
      </c>
      <c r="G62" s="43">
        <v>0</v>
      </c>
      <c r="H62" s="42">
        <v>254584.76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1184969.4300000002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287131.5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287131.5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1023709.31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1023709.31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1433885.67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1433885.67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1084280.46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1084280.46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943045.47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943045.47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1264277.26</v>
      </c>
      <c r="L68" s="29">
        <v>1149461.8</v>
      </c>
      <c r="M68" s="43">
        <v>0</v>
      </c>
      <c r="N68" s="43">
        <v>0</v>
      </c>
      <c r="O68" s="34">
        <f t="shared" si="15"/>
        <v>2413739.06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642775.58</v>
      </c>
      <c r="N69" s="43">
        <v>0</v>
      </c>
      <c r="O69" s="34">
        <f t="shared" si="15"/>
        <v>642775.58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329800.59</v>
      </c>
      <c r="O70" s="46">
        <f t="shared" si="15"/>
        <v>329800.59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2023-09-20T21:01:45Z</dcterms:modified>
  <cp:category/>
  <cp:version/>
  <cp:contentType/>
  <cp:contentStatus/>
</cp:coreProperties>
</file>