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<sst xmlns="http://schemas.openxmlformats.org/spreadsheetml/2006/main" count="88" uniqueCount="85">
  <si>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</si>
  <si>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</si>
  <si>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</si>
  <si>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</si>
  <si>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</si>
  <si>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</si>
  <si>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</si>
  <si>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</si>
  <si>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</si>
  <si>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</si>
  <si>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</si>
  <si>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</si>
  <si>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</si>
  <si>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</si>
  <si>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</si>
  <si>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</si>
  <si>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</si>
  <si>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</si>
  <si>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</si>
  <si>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</si>
  <si>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</si>
  <si>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</si>
  <si>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</si>
  <si>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</si>
  <si>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</si>
  <si>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</si>
  <si>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</si>
  <si>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</si>
  <si>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</si>
  <si>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</si>
  <si>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</si>
  <si>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</si>
  <si>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</si>
  <si>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</si>
  <si>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</si>
  <si>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</si>
  <si>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</si>
  <si>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</si>
  <si>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</si>
  <si>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</si>
  <si>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</si>
  <si>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</si>
  <si>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</si>
  <si>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</si>
  <si>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</si>
  <si>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</si>
  <si>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</si>
  <si>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</si>
  <si>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</si>
  <si>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</si>
  <si>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</si>
  <si>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</si>
  <si>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</si>
  <si>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</si>
  <si>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</si>
  <si>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</si>
  <si>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</si>
  <si>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</si>
  <si>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</si>
  <si>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</si>
  <si>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</si>
  <si>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</si>
  <si>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</si>
  <si>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</si>
  <si>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</si>
  <si>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</si>
  <si>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</si>
  <si>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</si>
  <si>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</si>
  <si>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</si>
  <si>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</si>
  <si>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</si>
  <si>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</si>
  <si>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</si>
  <si>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</si>
  <si>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</si>
  <si>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</si>
  <si>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</si>
  <si>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</si>
  <si>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</si>
  <si>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</si>
  <si>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</si>
  <si>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</si>
  <si>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</si>
  <si>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07/09/23 - VENCIMENTO 14/09/23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</si>
</sst>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193047</v>
      </c>
      <c r="C7" s="9">
        <f t="shared" si="0"/>
        <v>123308</v>
      </c>
      <c r="D7" s="9">
        <f t="shared" si="0"/>
        <v>123485</v>
      </c>
      <c r="E7" s="9">
        <f t="shared" si="0"/>
        <v>32867</v>
      </c>
      <c r="F7" s="9">
        <f t="shared" si="0"/>
        <v>109497</v>
      </c>
      <c r="G7" s="9">
        <f t="shared" si="0"/>
        <v>159492</v>
      </c>
      <c r="H7" s="9">
        <f t="shared" si="0"/>
        <v>21304</v>
      </c>
      <c r="I7" s="9">
        <f t="shared" si="0"/>
        <v>130812</v>
      </c>
      <c r="J7" s="9">
        <f t="shared" si="0"/>
        <v>105618</v>
      </c>
      <c r="K7" s="9">
        <f t="shared" si="0"/>
        <v>165981</v>
      </c>
      <c r="L7" s="9">
        <f t="shared" si="0"/>
        <v>126977</v>
      </c>
      <c r="M7" s="9">
        <f t="shared" si="0"/>
        <v>57585</v>
      </c>
      <c r="N7" s="9">
        <f t="shared" si="0"/>
        <v>35649</v>
      </c>
      <c r="O7" s="9">
        <f t="shared" si="0"/>
        <v>1385622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7233</v>
      </c>
      <c r="C8" s="11">
        <f t="shared" si="1"/>
        <v>6109</v>
      </c>
      <c r="D8" s="11">
        <f t="shared" si="1"/>
        <v>4210</v>
      </c>
      <c r="E8" s="11">
        <f t="shared" si="1"/>
        <v>1148</v>
      </c>
      <c r="F8" s="11">
        <f t="shared" si="1"/>
        <v>3833</v>
      </c>
      <c r="G8" s="11">
        <f t="shared" si="1"/>
        <v>8011</v>
      </c>
      <c r="H8" s="11">
        <f t="shared" si="1"/>
        <v>917</v>
      </c>
      <c r="I8" s="11">
        <f t="shared" si="1"/>
        <v>8821</v>
      </c>
      <c r="J8" s="11">
        <f t="shared" si="1"/>
        <v>5046</v>
      </c>
      <c r="K8" s="11">
        <f t="shared" si="1"/>
        <v>2885</v>
      </c>
      <c r="L8" s="11">
        <f t="shared" si="1"/>
        <v>2396</v>
      </c>
      <c r="M8" s="11">
        <f t="shared" si="1"/>
        <v>3015</v>
      </c>
      <c r="N8" s="11">
        <f t="shared" si="1"/>
        <v>1827</v>
      </c>
      <c r="O8" s="11">
        <f t="shared" si="1"/>
        <v>55451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7233</v>
      </c>
      <c r="C9" s="11">
        <v>6109</v>
      </c>
      <c r="D9" s="11">
        <v>4210</v>
      </c>
      <c r="E9" s="11">
        <v>1148</v>
      </c>
      <c r="F9" s="11">
        <v>3833</v>
      </c>
      <c r="G9" s="11">
        <v>8011</v>
      </c>
      <c r="H9" s="11">
        <v>917</v>
      </c>
      <c r="I9" s="11">
        <v>8821</v>
      </c>
      <c r="J9" s="11">
        <v>5046</v>
      </c>
      <c r="K9" s="11">
        <v>2885</v>
      </c>
      <c r="L9" s="11">
        <v>2396</v>
      </c>
      <c r="M9" s="11">
        <v>3015</v>
      </c>
      <c r="N9" s="11">
        <v>1817</v>
      </c>
      <c r="O9" s="11">
        <f>SUM(B9:N9)</f>
        <v>55441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185814</v>
      </c>
      <c r="C11" s="13">
        <v>117199</v>
      </c>
      <c r="D11" s="13">
        <v>119275</v>
      </c>
      <c r="E11" s="13">
        <v>31719</v>
      </c>
      <c r="F11" s="13">
        <v>105664</v>
      </c>
      <c r="G11" s="13">
        <v>151481</v>
      </c>
      <c r="H11" s="13">
        <v>20387</v>
      </c>
      <c r="I11" s="13">
        <v>121991</v>
      </c>
      <c r="J11" s="13">
        <v>100572</v>
      </c>
      <c r="K11" s="13">
        <v>163096</v>
      </c>
      <c r="L11" s="13">
        <v>124581</v>
      </c>
      <c r="M11" s="13">
        <v>54570</v>
      </c>
      <c r="N11" s="13">
        <v>33822</v>
      </c>
      <c r="O11" s="11">
        <f>SUM(B11:N11)</f>
        <v>1330171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14438</v>
      </c>
      <c r="C12" s="13">
        <v>11585</v>
      </c>
      <c r="D12" s="13">
        <v>9729</v>
      </c>
      <c r="E12" s="13">
        <v>3619</v>
      </c>
      <c r="F12" s="13">
        <v>10268</v>
      </c>
      <c r="G12" s="13">
        <v>16393</v>
      </c>
      <c r="H12" s="13">
        <v>2360</v>
      </c>
      <c r="I12" s="13">
        <v>12404</v>
      </c>
      <c r="J12" s="13">
        <v>9230</v>
      </c>
      <c r="K12" s="13">
        <v>11356</v>
      </c>
      <c r="L12" s="13">
        <v>8430</v>
      </c>
      <c r="M12" s="13">
        <v>3100</v>
      </c>
      <c r="N12" s="13">
        <v>1447</v>
      </c>
      <c r="O12" s="11">
        <f>SUM(B12:N12)</f>
        <v>114359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171376</v>
      </c>
      <c r="C13" s="15">
        <f t="shared" si="2"/>
        <v>105614</v>
      </c>
      <c r="D13" s="15">
        <f t="shared" si="2"/>
        <v>109546</v>
      </c>
      <c r="E13" s="15">
        <f t="shared" si="2"/>
        <v>28100</v>
      </c>
      <c r="F13" s="15">
        <f t="shared" si="2"/>
        <v>95396</v>
      </c>
      <c r="G13" s="15">
        <f t="shared" si="2"/>
        <v>135088</v>
      </c>
      <c r="H13" s="15">
        <f t="shared" si="2"/>
        <v>18027</v>
      </c>
      <c r="I13" s="15">
        <f t="shared" si="2"/>
        <v>109587</v>
      </c>
      <c r="J13" s="15">
        <f t="shared" si="2"/>
        <v>91342</v>
      </c>
      <c r="K13" s="15">
        <f t="shared" si="2"/>
        <v>151740</v>
      </c>
      <c r="L13" s="15">
        <f t="shared" si="2"/>
        <v>116151</v>
      </c>
      <c r="M13" s="15">
        <f t="shared" si="2"/>
        <v>51470</v>
      </c>
      <c r="N13" s="15">
        <f t="shared" si="2"/>
        <v>32375</v>
      </c>
      <c r="O13" s="11">
        <f>SUM(B13:N13)</f>
        <v>1215812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1.169500550596409</v>
      </c>
      <c r="C18" s="19">
        <v>1.236315208940416</v>
      </c>
      <c r="D18" s="19">
        <v>1.333759902862619</v>
      </c>
      <c r="E18" s="19">
        <v>0.845279763657478</v>
      </c>
      <c r="F18" s="19">
        <v>1.283739898213715</v>
      </c>
      <c r="G18" s="19">
        <v>1.395406032175824</v>
      </c>
      <c r="H18" s="19">
        <v>1.605802285528447</v>
      </c>
      <c r="I18" s="19">
        <v>1.098068410036251</v>
      </c>
      <c r="J18" s="19">
        <v>1.347821157019672</v>
      </c>
      <c r="K18" s="19">
        <v>1.185095283908223</v>
      </c>
      <c r="L18" s="19">
        <v>1.246690716811226</v>
      </c>
      <c r="M18" s="19">
        <v>1.195283871686654</v>
      </c>
      <c r="N18" s="19">
        <v>1.035462823197568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771297.31</v>
      </c>
      <c r="C20" s="24">
        <f t="shared" si="3"/>
        <v>523275.09</v>
      </c>
      <c r="D20" s="24">
        <f t="shared" si="3"/>
        <v>491274.81000000006</v>
      </c>
      <c r="E20" s="24">
        <f t="shared" si="3"/>
        <v>145865.52</v>
      </c>
      <c r="F20" s="24">
        <f t="shared" si="3"/>
        <v>491220.47000000003</v>
      </c>
      <c r="G20" s="24">
        <f t="shared" si="3"/>
        <v>648789.4500000002</v>
      </c>
      <c r="H20" s="24">
        <f t="shared" si="3"/>
        <v>135623.09</v>
      </c>
      <c r="I20" s="24">
        <f t="shared" si="3"/>
        <v>505192.16</v>
      </c>
      <c r="J20" s="24">
        <f t="shared" si="3"/>
        <v>483778.93</v>
      </c>
      <c r="K20" s="24">
        <f t="shared" si="3"/>
        <v>643949.29</v>
      </c>
      <c r="L20" s="24">
        <f t="shared" si="3"/>
        <v>595325.38</v>
      </c>
      <c r="M20" s="24">
        <f t="shared" si="3"/>
        <v>308439.39</v>
      </c>
      <c r="N20" s="24">
        <f t="shared" si="3"/>
        <v>146149.16999999998</v>
      </c>
      <c r="O20" s="24">
        <f>O21+O22+O23+O24+O25+O26+O27+O28+O29</f>
        <v>5890180.06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565840.06</v>
      </c>
      <c r="C21" s="28">
        <f aca="true" t="shared" si="4" ref="C21:N21">ROUND((C15+C16)*C7,2)</f>
        <v>373376.62</v>
      </c>
      <c r="D21" s="28">
        <f t="shared" si="4"/>
        <v>327926.77</v>
      </c>
      <c r="E21" s="28">
        <f t="shared" si="4"/>
        <v>149107.72</v>
      </c>
      <c r="F21" s="28">
        <f t="shared" si="4"/>
        <v>337031.77</v>
      </c>
      <c r="G21" s="28">
        <f t="shared" si="4"/>
        <v>403929.44</v>
      </c>
      <c r="H21" s="28">
        <f t="shared" si="4"/>
        <v>72442.12</v>
      </c>
      <c r="I21" s="28">
        <f t="shared" si="4"/>
        <v>393312.44</v>
      </c>
      <c r="J21" s="28">
        <f t="shared" si="4"/>
        <v>319409.96</v>
      </c>
      <c r="K21" s="28">
        <f t="shared" si="4"/>
        <v>474456.69</v>
      </c>
      <c r="L21" s="28">
        <f t="shared" si="4"/>
        <v>413284.74</v>
      </c>
      <c r="M21" s="28">
        <f t="shared" si="4"/>
        <v>216271.98</v>
      </c>
      <c r="N21" s="28">
        <f t="shared" si="4"/>
        <v>120939.23</v>
      </c>
      <c r="O21" s="28">
        <f aca="true" t="shared" si="5" ref="O21:O29">SUM(B21:N21)</f>
        <v>4167329.54</v>
      </c>
    </row>
    <row r="22" spans="1:23" ht="18.75" customHeight="1">
      <c r="A22" s="26" t="s">
        <v>33</v>
      </c>
      <c r="B22" s="28">
        <f>IF(B18&lt;&gt;0,ROUND((B18-1)*B21,2),0)</f>
        <v>95910.2</v>
      </c>
      <c r="C22" s="28">
        <f aca="true" t="shared" si="6" ref="C22:N22">IF(C18&lt;&gt;0,ROUND((C18-1)*C21,2),0)</f>
        <v>88234.57</v>
      </c>
      <c r="D22" s="28">
        <f t="shared" si="6"/>
        <v>109448.81</v>
      </c>
      <c r="E22" s="28">
        <f t="shared" si="6"/>
        <v>-23069.98</v>
      </c>
      <c r="F22" s="28">
        <f t="shared" si="6"/>
        <v>95629.36</v>
      </c>
      <c r="G22" s="28">
        <f t="shared" si="6"/>
        <v>159716.14</v>
      </c>
      <c r="H22" s="28">
        <f t="shared" si="6"/>
        <v>43885.6</v>
      </c>
      <c r="I22" s="28">
        <f t="shared" si="6"/>
        <v>38571.53</v>
      </c>
      <c r="J22" s="28">
        <f t="shared" si="6"/>
        <v>111097.54</v>
      </c>
      <c r="K22" s="28">
        <f t="shared" si="6"/>
        <v>87819.7</v>
      </c>
      <c r="L22" s="28">
        <f t="shared" si="6"/>
        <v>101953.51</v>
      </c>
      <c r="M22" s="28">
        <f t="shared" si="6"/>
        <v>42234.43</v>
      </c>
      <c r="N22" s="28">
        <f t="shared" si="6"/>
        <v>4288.85</v>
      </c>
      <c r="O22" s="28">
        <f t="shared" si="5"/>
        <v>955720.2600000001</v>
      </c>
      <c r="W22" s="51"/>
    </row>
    <row r="23" spans="1:15" ht="18.75" customHeight="1">
      <c r="A23" s="26" t="s">
        <v>34</v>
      </c>
      <c r="B23" s="28">
        <v>42750.46</v>
      </c>
      <c r="C23" s="28">
        <v>31577.94</v>
      </c>
      <c r="D23" s="28">
        <v>21775.5</v>
      </c>
      <c r="E23" s="28">
        <v>8496.82</v>
      </c>
      <c r="F23" s="28">
        <v>27245.54</v>
      </c>
      <c r="G23" s="28">
        <v>38672.39</v>
      </c>
      <c r="H23" s="28">
        <v>4587.7</v>
      </c>
      <c r="I23" s="28">
        <v>25770.71</v>
      </c>
      <c r="J23" s="28">
        <v>22714.72</v>
      </c>
      <c r="K23" s="28">
        <v>36217.21</v>
      </c>
      <c r="L23" s="28">
        <v>34924.88</v>
      </c>
      <c r="M23" s="28">
        <v>17786.67</v>
      </c>
      <c r="N23" s="28">
        <v>9929.17</v>
      </c>
      <c r="O23" s="28">
        <f t="shared" si="5"/>
        <v>322449.70999999996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1381.55</v>
      </c>
      <c r="C26" s="28">
        <v>967.93</v>
      </c>
      <c r="D26" s="28">
        <v>897.58</v>
      </c>
      <c r="E26" s="28">
        <v>264.49</v>
      </c>
      <c r="F26" s="28">
        <v>900.4</v>
      </c>
      <c r="G26" s="28">
        <v>1178.96</v>
      </c>
      <c r="H26" s="28">
        <v>239.17</v>
      </c>
      <c r="I26" s="28">
        <v>900.4</v>
      </c>
      <c r="J26" s="28">
        <v>886.33</v>
      </c>
      <c r="K26" s="28">
        <v>1170.52</v>
      </c>
      <c r="L26" s="28">
        <v>1074.85</v>
      </c>
      <c r="M26" s="28">
        <v>543.05</v>
      </c>
      <c r="N26" s="28">
        <v>267.28</v>
      </c>
      <c r="O26" s="28">
        <f t="shared" si="5"/>
        <v>10672.51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-31825.2</v>
      </c>
      <c r="C31" s="28">
        <f aca="true" t="shared" si="7" ref="C31:O31">+C32+C34+C47+C48+C49+C54-C55</f>
        <v>-26879.6</v>
      </c>
      <c r="D31" s="28">
        <f t="shared" si="7"/>
        <v>-18524</v>
      </c>
      <c r="E31" s="28">
        <f t="shared" si="7"/>
        <v>-5051.2</v>
      </c>
      <c r="F31" s="28">
        <f t="shared" si="7"/>
        <v>-16865.2</v>
      </c>
      <c r="G31" s="28">
        <f t="shared" si="7"/>
        <v>-35248.4</v>
      </c>
      <c r="H31" s="28">
        <f t="shared" si="7"/>
        <v>-7731.75</v>
      </c>
      <c r="I31" s="28">
        <f t="shared" si="7"/>
        <v>-38812.4</v>
      </c>
      <c r="J31" s="28">
        <f t="shared" si="7"/>
        <v>-22202.4</v>
      </c>
      <c r="K31" s="28">
        <f t="shared" si="7"/>
        <v>-417694</v>
      </c>
      <c r="L31" s="28">
        <f t="shared" si="7"/>
        <v>-379542.4</v>
      </c>
      <c r="M31" s="28">
        <f t="shared" si="7"/>
        <v>-13266</v>
      </c>
      <c r="N31" s="28">
        <f t="shared" si="7"/>
        <v>-7994.8</v>
      </c>
      <c r="O31" s="28">
        <f t="shared" si="7"/>
        <v>-1021637.3499999999</v>
      </c>
    </row>
    <row r="32" spans="1:15" ht="18.75" customHeight="1">
      <c r="A32" s="26" t="s">
        <v>38</v>
      </c>
      <c r="B32" s="29">
        <f>+B33</f>
        <v>-31825.2</v>
      </c>
      <c r="C32" s="29">
        <f>+C33</f>
        <v>-26879.6</v>
      </c>
      <c r="D32" s="29">
        <f aca="true" t="shared" si="8" ref="D32:O32">+D33</f>
        <v>-18524</v>
      </c>
      <c r="E32" s="29">
        <f t="shared" si="8"/>
        <v>-5051.2</v>
      </c>
      <c r="F32" s="29">
        <f t="shared" si="8"/>
        <v>-16865.2</v>
      </c>
      <c r="G32" s="29">
        <f t="shared" si="8"/>
        <v>-35248.4</v>
      </c>
      <c r="H32" s="29">
        <f t="shared" si="8"/>
        <v>-4034.8</v>
      </c>
      <c r="I32" s="29">
        <f t="shared" si="8"/>
        <v>-38812.4</v>
      </c>
      <c r="J32" s="29">
        <f t="shared" si="8"/>
        <v>-22202.4</v>
      </c>
      <c r="K32" s="29">
        <f t="shared" si="8"/>
        <v>-12694</v>
      </c>
      <c r="L32" s="29">
        <f t="shared" si="8"/>
        <v>-10542.4</v>
      </c>
      <c r="M32" s="29">
        <f t="shared" si="8"/>
        <v>-13266</v>
      </c>
      <c r="N32" s="29">
        <f t="shared" si="8"/>
        <v>-7994.8</v>
      </c>
      <c r="O32" s="29">
        <f t="shared" si="8"/>
        <v>-243940.39999999997</v>
      </c>
    </row>
    <row r="33" spans="1:26" ht="18.75" customHeight="1">
      <c r="A33" s="27" t="s">
        <v>39</v>
      </c>
      <c r="B33" s="16">
        <f>ROUND((-B9)*$G$3,2)</f>
        <v>-31825.2</v>
      </c>
      <c r="C33" s="16">
        <f aca="true" t="shared" si="9" ref="C33:N33">ROUND((-C9)*$G$3,2)</f>
        <v>-26879.6</v>
      </c>
      <c r="D33" s="16">
        <f t="shared" si="9"/>
        <v>-18524</v>
      </c>
      <c r="E33" s="16">
        <f t="shared" si="9"/>
        <v>-5051.2</v>
      </c>
      <c r="F33" s="16">
        <f t="shared" si="9"/>
        <v>-16865.2</v>
      </c>
      <c r="G33" s="16">
        <f t="shared" si="9"/>
        <v>-35248.4</v>
      </c>
      <c r="H33" s="16">
        <f t="shared" si="9"/>
        <v>-4034.8</v>
      </c>
      <c r="I33" s="16">
        <f t="shared" si="9"/>
        <v>-38812.4</v>
      </c>
      <c r="J33" s="16">
        <f t="shared" si="9"/>
        <v>-22202.4</v>
      </c>
      <c r="K33" s="16">
        <f t="shared" si="9"/>
        <v>-12694</v>
      </c>
      <c r="L33" s="16">
        <f t="shared" si="9"/>
        <v>-10542.4</v>
      </c>
      <c r="M33" s="16">
        <f t="shared" si="9"/>
        <v>-13266</v>
      </c>
      <c r="N33" s="16">
        <f t="shared" si="9"/>
        <v>-7994.8</v>
      </c>
      <c r="O33" s="30">
        <f aca="true" t="shared" si="10" ref="O33:O55">SUM(B33:N33)</f>
        <v>-243940.39999999997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-3696.95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-777696.95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-3696.95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-3696.95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739472.1100000001</v>
      </c>
      <c r="C53" s="34">
        <f aca="true" t="shared" si="13" ref="C53:N53">+C20+C31</f>
        <v>496395.49000000005</v>
      </c>
      <c r="D53" s="34">
        <f t="shared" si="13"/>
        <v>472750.81000000006</v>
      </c>
      <c r="E53" s="34">
        <f t="shared" si="13"/>
        <v>140814.31999999998</v>
      </c>
      <c r="F53" s="34">
        <f t="shared" si="13"/>
        <v>474355.27</v>
      </c>
      <c r="G53" s="34">
        <f t="shared" si="13"/>
        <v>613541.0500000002</v>
      </c>
      <c r="H53" s="34">
        <f t="shared" si="13"/>
        <v>127891.34</v>
      </c>
      <c r="I53" s="34">
        <f t="shared" si="13"/>
        <v>466379.75999999995</v>
      </c>
      <c r="J53" s="34">
        <f t="shared" si="13"/>
        <v>461576.52999999997</v>
      </c>
      <c r="K53" s="34">
        <f t="shared" si="13"/>
        <v>226255.29000000004</v>
      </c>
      <c r="L53" s="34">
        <f t="shared" si="13"/>
        <v>215782.97999999998</v>
      </c>
      <c r="M53" s="34">
        <f t="shared" si="13"/>
        <v>295173.39</v>
      </c>
      <c r="N53" s="34">
        <f t="shared" si="13"/>
        <v>138154.37</v>
      </c>
      <c r="O53" s="34">
        <f>SUM(B53:N53)</f>
        <v>4868542.709999999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739472.12</v>
      </c>
      <c r="C59" s="42">
        <f t="shared" si="14"/>
        <v>496395.49</v>
      </c>
      <c r="D59" s="42">
        <f t="shared" si="14"/>
        <v>472750.8</v>
      </c>
      <c r="E59" s="42">
        <f t="shared" si="14"/>
        <v>140814.32</v>
      </c>
      <c r="F59" s="42">
        <f t="shared" si="14"/>
        <v>474355.26</v>
      </c>
      <c r="G59" s="42">
        <f t="shared" si="14"/>
        <v>613541.05</v>
      </c>
      <c r="H59" s="42">
        <f t="shared" si="14"/>
        <v>127891.35</v>
      </c>
      <c r="I59" s="42">
        <f t="shared" si="14"/>
        <v>466379.75</v>
      </c>
      <c r="J59" s="42">
        <f t="shared" si="14"/>
        <v>461576.53</v>
      </c>
      <c r="K59" s="42">
        <f t="shared" si="14"/>
        <v>226255.28</v>
      </c>
      <c r="L59" s="42">
        <f t="shared" si="14"/>
        <v>215782.98</v>
      </c>
      <c r="M59" s="42">
        <f t="shared" si="14"/>
        <v>295173.39</v>
      </c>
      <c r="N59" s="42">
        <f t="shared" si="14"/>
        <v>138154.37</v>
      </c>
      <c r="O59" s="34">
        <f t="shared" si="14"/>
        <v>4868542.6899999995</v>
      </c>
      <c r="Q59"/>
    </row>
    <row r="60" spans="1:18" ht="18.75" customHeight="1">
      <c r="A60" s="26" t="s">
        <v>54</v>
      </c>
      <c r="B60" s="42">
        <v>610418.95</v>
      </c>
      <c r="C60" s="42">
        <v>356193.27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966612.22</v>
      </c>
      <c r="P60"/>
      <c r="Q60"/>
      <c r="R60" s="41"/>
    </row>
    <row r="61" spans="1:16" ht="18.75" customHeight="1">
      <c r="A61" s="26" t="s">
        <v>55</v>
      </c>
      <c r="B61" s="42">
        <v>129053.17</v>
      </c>
      <c r="C61" s="42">
        <v>140202.22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269255.39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472750.8</v>
      </c>
      <c r="E62" s="43">
        <v>0</v>
      </c>
      <c r="F62" s="43">
        <v>0</v>
      </c>
      <c r="G62" s="43">
        <v>0</v>
      </c>
      <c r="H62" s="42">
        <v>127891.35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600642.15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140814.32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140814.32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474355.26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474355.26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613541.05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613541.05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466379.75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466379.75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461576.53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461576.53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226255.28</v>
      </c>
      <c r="L68" s="29">
        <v>215782.98</v>
      </c>
      <c r="M68" s="43">
        <v>0</v>
      </c>
      <c r="N68" s="43">
        <v>0</v>
      </c>
      <c r="O68" s="34">
        <f t="shared" si="15"/>
        <v>442038.26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295173.39</v>
      </c>
      <c r="N69" s="43">
        <v>0</v>
      </c>
      <c r="O69" s="34">
        <f t="shared" si="15"/>
        <v>295173.39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138154.37</v>
      </c>
      <c r="O70" s="46">
        <f t="shared" si="15"/>
        <v>138154.37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2023-09-13T19:15:32Z</dcterms:modified>
  <cp:category/>
  <cp:version/>
  <cp:contentType/>
  <cp:contentStatus/>
</cp:coreProperties>
</file>