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<sst xmlns="http://schemas.openxmlformats.org/spreadsheetml/2006/main" count="88" uniqueCount="85">
  <si>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</si>
  <si>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</si>
  <si>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</si>
  <si>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</si>
  <si>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</si>
  <si>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</si>
  <si>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</si>
  <si>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</si>
  <si>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</si>
  <si>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</si>
  <si>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</si>
  <si>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</si>
  <si>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</si>
  <si>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</si>
  <si>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</si>
  <si>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</si>
  <si>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</si>
  <si>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</si>
  <si>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</si>
  <si>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</si>
  <si>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</si>
  <si>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</si>
  <si>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</si>
  <si>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</si>
  <si>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</si>
  <si>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</si>
  <si>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</si>
  <si>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</si>
  <si>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</si>
  <si>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</si>
  <si>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</si>
  <si>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</si>
  <si>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</si>
  <si>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</si>
  <si>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</si>
  <si>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</si>
  <si>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</si>
  <si>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</si>
  <si>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</si>
  <si>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</si>
  <si>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</si>
  <si>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</si>
  <si>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</si>
  <si>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</si>
  <si>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</si>
  <si>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</si>
  <si>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</si>
  <si>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</si>
  <si>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</si>
  <si>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</si>
  <si>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</si>
  <si>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</si>
  <si>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</si>
  <si>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</si>
  <si>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</si>
  <si>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</si>
  <si>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</si>
  <si>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</si>
  <si>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</si>
  <si>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</si>
  <si>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</si>
  <si>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</si>
  <si>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</si>
  <si>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</si>
  <si>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</si>
  <si>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</si>
  <si>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</si>
  <si>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</si>
  <si>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</si>
  <si>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</si>
  <si>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</si>
  <si>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</si>
  <si>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</si>
  <si>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</si>
  <si>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</si>
  <si>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</si>
  <si>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</si>
  <si>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</si>
  <si>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</si>
  <si>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</si>
  <si>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</si>
  <si>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</si>
  <si>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</si>
  <si>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</si>
  <si>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04/09/23 - VENCIMENTO 12/09/23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</si>
</sst>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75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396969</v>
      </c>
      <c r="C7" s="9">
        <f t="shared" si="0"/>
        <v>271115</v>
      </c>
      <c r="D7" s="9">
        <f t="shared" si="0"/>
        <v>250255</v>
      </c>
      <c r="E7" s="9">
        <f t="shared" si="0"/>
        <v>70875</v>
      </c>
      <c r="F7" s="9">
        <f t="shared" si="0"/>
        <v>245796</v>
      </c>
      <c r="G7" s="9">
        <f t="shared" si="0"/>
        <v>377797</v>
      </c>
      <c r="H7" s="9">
        <f t="shared" si="0"/>
        <v>43034</v>
      </c>
      <c r="I7" s="9">
        <f t="shared" si="0"/>
        <v>303421</v>
      </c>
      <c r="J7" s="9">
        <f t="shared" si="0"/>
        <v>217013</v>
      </c>
      <c r="K7" s="9">
        <f t="shared" si="0"/>
        <v>348191</v>
      </c>
      <c r="L7" s="9">
        <f t="shared" si="0"/>
        <v>261379</v>
      </c>
      <c r="M7" s="9">
        <f t="shared" si="0"/>
        <v>135712</v>
      </c>
      <c r="N7" s="9">
        <f t="shared" si="0"/>
        <v>87678</v>
      </c>
      <c r="O7" s="9">
        <f t="shared" si="0"/>
        <v>3009235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10125</v>
      </c>
      <c r="C8" s="11">
        <f t="shared" si="1"/>
        <v>9962</v>
      </c>
      <c r="D8" s="11">
        <f t="shared" si="1"/>
        <v>6090</v>
      </c>
      <c r="E8" s="11">
        <f t="shared" si="1"/>
        <v>1752</v>
      </c>
      <c r="F8" s="11">
        <f t="shared" si="1"/>
        <v>5870</v>
      </c>
      <c r="G8" s="11">
        <f t="shared" si="1"/>
        <v>12751</v>
      </c>
      <c r="H8" s="11">
        <f t="shared" si="1"/>
        <v>1501</v>
      </c>
      <c r="I8" s="11">
        <f t="shared" si="1"/>
        <v>13811</v>
      </c>
      <c r="J8" s="11">
        <f t="shared" si="1"/>
        <v>7947</v>
      </c>
      <c r="K8" s="11">
        <f t="shared" si="1"/>
        <v>3784</v>
      </c>
      <c r="L8" s="11">
        <f t="shared" si="1"/>
        <v>3683</v>
      </c>
      <c r="M8" s="11">
        <f t="shared" si="1"/>
        <v>5610</v>
      </c>
      <c r="N8" s="11">
        <f t="shared" si="1"/>
        <v>3766</v>
      </c>
      <c r="O8" s="11">
        <f t="shared" si="1"/>
        <v>86652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10125</v>
      </c>
      <c r="C9" s="11">
        <v>9962</v>
      </c>
      <c r="D9" s="11">
        <v>6090</v>
      </c>
      <c r="E9" s="11">
        <v>1752</v>
      </c>
      <c r="F9" s="11">
        <v>5870</v>
      </c>
      <c r="G9" s="11">
        <v>12751</v>
      </c>
      <c r="H9" s="11">
        <v>1501</v>
      </c>
      <c r="I9" s="11">
        <v>13811</v>
      </c>
      <c r="J9" s="11">
        <v>7947</v>
      </c>
      <c r="K9" s="11">
        <v>3784</v>
      </c>
      <c r="L9" s="11">
        <v>3683</v>
      </c>
      <c r="M9" s="11">
        <v>5610</v>
      </c>
      <c r="N9" s="11">
        <v>3751</v>
      </c>
      <c r="O9" s="11">
        <f>SUM(B9:N9)</f>
        <v>86637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386844</v>
      </c>
      <c r="C11" s="13">
        <v>261153</v>
      </c>
      <c r="D11" s="13">
        <v>244165</v>
      </c>
      <c r="E11" s="13">
        <v>69123</v>
      </c>
      <c r="F11" s="13">
        <v>239926</v>
      </c>
      <c r="G11" s="13">
        <v>365046</v>
      </c>
      <c r="H11" s="13">
        <v>41533</v>
      </c>
      <c r="I11" s="13">
        <v>289610</v>
      </c>
      <c r="J11" s="13">
        <v>209066</v>
      </c>
      <c r="K11" s="13">
        <v>344407</v>
      </c>
      <c r="L11" s="13">
        <v>257696</v>
      </c>
      <c r="M11" s="13">
        <v>130102</v>
      </c>
      <c r="N11" s="13">
        <v>83912</v>
      </c>
      <c r="O11" s="11">
        <f>SUM(B11:N11)</f>
        <v>2922583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28412</v>
      </c>
      <c r="C12" s="13">
        <v>23892</v>
      </c>
      <c r="D12" s="13">
        <v>19061</v>
      </c>
      <c r="E12" s="13">
        <v>7438</v>
      </c>
      <c r="F12" s="13">
        <v>21794</v>
      </c>
      <c r="G12" s="13">
        <v>35933</v>
      </c>
      <c r="H12" s="13">
        <v>4445</v>
      </c>
      <c r="I12" s="13">
        <v>28581</v>
      </c>
      <c r="J12" s="13">
        <v>18141</v>
      </c>
      <c r="K12" s="13">
        <v>23932</v>
      </c>
      <c r="L12" s="13">
        <v>17927</v>
      </c>
      <c r="M12" s="13">
        <v>6717</v>
      </c>
      <c r="N12" s="13">
        <v>3803</v>
      </c>
      <c r="O12" s="11">
        <f>SUM(B12:N12)</f>
        <v>240076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358432</v>
      </c>
      <c r="C13" s="15">
        <f t="shared" si="2"/>
        <v>237261</v>
      </c>
      <c r="D13" s="15">
        <f t="shared" si="2"/>
        <v>225104</v>
      </c>
      <c r="E13" s="15">
        <f t="shared" si="2"/>
        <v>61685</v>
      </c>
      <c r="F13" s="15">
        <f t="shared" si="2"/>
        <v>218132</v>
      </c>
      <c r="G13" s="15">
        <f t="shared" si="2"/>
        <v>329113</v>
      </c>
      <c r="H13" s="15">
        <f t="shared" si="2"/>
        <v>37088</v>
      </c>
      <c r="I13" s="15">
        <f t="shared" si="2"/>
        <v>261029</v>
      </c>
      <c r="J13" s="15">
        <f t="shared" si="2"/>
        <v>190925</v>
      </c>
      <c r="K13" s="15">
        <f t="shared" si="2"/>
        <v>320475</v>
      </c>
      <c r="L13" s="15">
        <f t="shared" si="2"/>
        <v>239769</v>
      </c>
      <c r="M13" s="15">
        <f t="shared" si="2"/>
        <v>123385</v>
      </c>
      <c r="N13" s="15">
        <f t="shared" si="2"/>
        <v>80109</v>
      </c>
      <c r="O13" s="11">
        <f>SUM(B13:N13)</f>
        <v>2682507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1.197399435288273</v>
      </c>
      <c r="C18" s="19">
        <v>1.250585935104497</v>
      </c>
      <c r="D18" s="19">
        <v>1.347749927729545</v>
      </c>
      <c r="E18" s="19">
        <v>0.838590241066479</v>
      </c>
      <c r="F18" s="19">
        <v>1.31465445738363</v>
      </c>
      <c r="G18" s="19">
        <v>1.430729261946768</v>
      </c>
      <c r="H18" s="19">
        <v>1.643607602594905</v>
      </c>
      <c r="I18" s="19">
        <v>1.13853335704821</v>
      </c>
      <c r="J18" s="19">
        <v>1.330105904676534</v>
      </c>
      <c r="K18" s="19">
        <v>1.198002813845022</v>
      </c>
      <c r="L18" s="19">
        <v>1.248144622763924</v>
      </c>
      <c r="M18" s="19">
        <v>1.193190349722079</v>
      </c>
      <c r="N18" s="19">
        <v>1.06190817233285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1527424.5899999999</v>
      </c>
      <c r="C20" s="24">
        <f t="shared" si="3"/>
        <v>1101108.1099999999</v>
      </c>
      <c r="D20" s="24">
        <f t="shared" si="3"/>
        <v>958848.1000000001</v>
      </c>
      <c r="E20" s="24">
        <f t="shared" si="3"/>
        <v>292602.62999999995</v>
      </c>
      <c r="F20" s="24">
        <f t="shared" si="3"/>
        <v>1067072.1800000002</v>
      </c>
      <c r="G20" s="24">
        <f t="shared" si="3"/>
        <v>1481267.1600000001</v>
      </c>
      <c r="H20" s="24">
        <f t="shared" si="3"/>
        <v>260934.07</v>
      </c>
      <c r="I20" s="24">
        <f t="shared" si="3"/>
        <v>1131981.4799999997</v>
      </c>
      <c r="J20" s="24">
        <f t="shared" si="3"/>
        <v>940024.3</v>
      </c>
      <c r="K20" s="24">
        <f t="shared" si="3"/>
        <v>1297004.69</v>
      </c>
      <c r="L20" s="24">
        <f t="shared" si="3"/>
        <v>1160582.35</v>
      </c>
      <c r="M20" s="24">
        <f t="shared" si="3"/>
        <v>666400.39</v>
      </c>
      <c r="N20" s="24">
        <f t="shared" si="3"/>
        <v>342904.88</v>
      </c>
      <c r="O20" s="24">
        <f>O21+O22+O23+O24+O25+O26+O27+O28+O29</f>
        <v>12228154.929999996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1163555.84</v>
      </c>
      <c r="C21" s="28">
        <f aca="true" t="shared" si="4" ref="C21:N21">ROUND((C15+C16)*C7,2)</f>
        <v>820936.22</v>
      </c>
      <c r="D21" s="28">
        <f t="shared" si="4"/>
        <v>664577.18</v>
      </c>
      <c r="E21" s="28">
        <f t="shared" si="4"/>
        <v>321538.61</v>
      </c>
      <c r="F21" s="28">
        <f t="shared" si="4"/>
        <v>756560.09</v>
      </c>
      <c r="G21" s="28">
        <f t="shared" si="4"/>
        <v>956808.68</v>
      </c>
      <c r="H21" s="28">
        <f t="shared" si="4"/>
        <v>146332.81</v>
      </c>
      <c r="I21" s="28">
        <f t="shared" si="4"/>
        <v>912295.92</v>
      </c>
      <c r="J21" s="28">
        <f t="shared" si="4"/>
        <v>656290.71</v>
      </c>
      <c r="K21" s="28">
        <f t="shared" si="4"/>
        <v>995303.97</v>
      </c>
      <c r="L21" s="28">
        <f t="shared" si="4"/>
        <v>850736.37</v>
      </c>
      <c r="M21" s="28">
        <f t="shared" si="4"/>
        <v>509693.56</v>
      </c>
      <c r="N21" s="28">
        <f t="shared" si="4"/>
        <v>297447.62</v>
      </c>
      <c r="O21" s="28">
        <f aca="true" t="shared" si="5" ref="O21:O29">SUM(B21:N21)</f>
        <v>9052077.579999998</v>
      </c>
    </row>
    <row r="22" spans="1:23" ht="18.75" customHeight="1">
      <c r="A22" s="26" t="s">
        <v>33</v>
      </c>
      <c r="B22" s="28">
        <f>IF(B18&lt;&gt;0,ROUND((B18-1)*B21,2),0)</f>
        <v>229685.27</v>
      </c>
      <c r="C22" s="28">
        <f aca="true" t="shared" si="6" ref="C22:N22">IF(C18&lt;&gt;0,ROUND((C18-1)*C21,2),0)</f>
        <v>205715.07</v>
      </c>
      <c r="D22" s="28">
        <f t="shared" si="6"/>
        <v>231106.67</v>
      </c>
      <c r="E22" s="28">
        <f t="shared" si="6"/>
        <v>-51899.47</v>
      </c>
      <c r="F22" s="28">
        <f t="shared" si="6"/>
        <v>238055</v>
      </c>
      <c r="G22" s="28">
        <f t="shared" si="6"/>
        <v>412125.5</v>
      </c>
      <c r="H22" s="28">
        <f t="shared" si="6"/>
        <v>94180.91</v>
      </c>
      <c r="I22" s="28">
        <f t="shared" si="6"/>
        <v>126383.42</v>
      </c>
      <c r="J22" s="28">
        <f t="shared" si="6"/>
        <v>216645.44</v>
      </c>
      <c r="K22" s="28">
        <f t="shared" si="6"/>
        <v>197072.99</v>
      </c>
      <c r="L22" s="28">
        <f t="shared" si="6"/>
        <v>211105.66</v>
      </c>
      <c r="M22" s="28">
        <f t="shared" si="6"/>
        <v>98467.88</v>
      </c>
      <c r="N22" s="28">
        <f t="shared" si="6"/>
        <v>18414.44</v>
      </c>
      <c r="O22" s="28">
        <f t="shared" si="5"/>
        <v>2227058.78</v>
      </c>
      <c r="W22" s="51"/>
    </row>
    <row r="23" spans="1:15" ht="18.75" customHeight="1">
      <c r="A23" s="26" t="s">
        <v>34</v>
      </c>
      <c r="B23" s="28">
        <v>67586.67</v>
      </c>
      <c r="C23" s="28">
        <v>44472.16</v>
      </c>
      <c r="D23" s="28">
        <v>31189.64</v>
      </c>
      <c r="E23" s="28">
        <v>11669.11</v>
      </c>
      <c r="F23" s="28">
        <v>41205.19</v>
      </c>
      <c r="G23" s="28">
        <v>65881.2</v>
      </c>
      <c r="H23" s="28">
        <v>5752.07</v>
      </c>
      <c r="I23" s="28">
        <v>45787.17</v>
      </c>
      <c r="J23" s="28">
        <v>36683.38</v>
      </c>
      <c r="K23" s="28">
        <v>59332.43</v>
      </c>
      <c r="L23" s="28">
        <v>53752.52</v>
      </c>
      <c r="M23" s="28">
        <v>26123.59</v>
      </c>
      <c r="N23" s="28">
        <v>16039.63</v>
      </c>
      <c r="O23" s="28">
        <f t="shared" si="5"/>
        <v>505474.76000000007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1181.77</v>
      </c>
      <c r="C26" s="28">
        <v>866.63</v>
      </c>
      <c r="D26" s="28">
        <v>748.46</v>
      </c>
      <c r="E26" s="28">
        <v>227.91</v>
      </c>
      <c r="F26" s="28">
        <v>838.5</v>
      </c>
      <c r="G26" s="28">
        <v>1159.26</v>
      </c>
      <c r="H26" s="28">
        <v>199.78</v>
      </c>
      <c r="I26" s="28">
        <v>877.89</v>
      </c>
      <c r="J26" s="28">
        <v>734.39</v>
      </c>
      <c r="K26" s="28">
        <v>1010.13</v>
      </c>
      <c r="L26" s="28">
        <v>900.4</v>
      </c>
      <c r="M26" s="28">
        <v>512.1</v>
      </c>
      <c r="N26" s="28">
        <v>278.55</v>
      </c>
      <c r="O26" s="28">
        <f t="shared" si="5"/>
        <v>9535.77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-44550</v>
      </c>
      <c r="C31" s="28">
        <f aca="true" t="shared" si="7" ref="C31:O31">+C32+C34+C47+C48+C49+C54-C55</f>
        <v>-43832.8</v>
      </c>
      <c r="D31" s="28">
        <f t="shared" si="7"/>
        <v>14950.39</v>
      </c>
      <c r="E31" s="28">
        <f t="shared" si="7"/>
        <v>-5188.6900000000005</v>
      </c>
      <c r="F31" s="28">
        <f t="shared" si="7"/>
        <v>-22734.89</v>
      </c>
      <c r="G31" s="28">
        <f t="shared" si="7"/>
        <v>-54916.4</v>
      </c>
      <c r="H31" s="28">
        <f t="shared" si="7"/>
        <v>-14060.68</v>
      </c>
      <c r="I31" s="28">
        <f t="shared" si="7"/>
        <v>-60768.4</v>
      </c>
      <c r="J31" s="28">
        <f t="shared" si="7"/>
        <v>-32788.8</v>
      </c>
      <c r="K31" s="28">
        <f t="shared" si="7"/>
        <v>746665.36</v>
      </c>
      <c r="L31" s="28">
        <f t="shared" si="7"/>
        <v>707742.26</v>
      </c>
      <c r="M31" s="28">
        <f t="shared" si="7"/>
        <v>-21377.38</v>
      </c>
      <c r="N31" s="28">
        <f t="shared" si="7"/>
        <v>-16504.4</v>
      </c>
      <c r="O31" s="28">
        <f t="shared" si="7"/>
        <v>1152635.57</v>
      </c>
    </row>
    <row r="32" spans="1:15" ht="18.75" customHeight="1">
      <c r="A32" s="26" t="s">
        <v>38</v>
      </c>
      <c r="B32" s="29">
        <f>+B33</f>
        <v>-44550</v>
      </c>
      <c r="C32" s="29">
        <f>+C33</f>
        <v>-43832.8</v>
      </c>
      <c r="D32" s="29">
        <f aca="true" t="shared" si="8" ref="D32:O32">+D33</f>
        <v>-26796</v>
      </c>
      <c r="E32" s="29">
        <f t="shared" si="8"/>
        <v>-7708.8</v>
      </c>
      <c r="F32" s="29">
        <f t="shared" si="8"/>
        <v>-25828</v>
      </c>
      <c r="G32" s="29">
        <f t="shared" si="8"/>
        <v>-56104.4</v>
      </c>
      <c r="H32" s="29">
        <f t="shared" si="8"/>
        <v>-6604.4</v>
      </c>
      <c r="I32" s="29">
        <f t="shared" si="8"/>
        <v>-60768.4</v>
      </c>
      <c r="J32" s="29">
        <f t="shared" si="8"/>
        <v>-34966.8</v>
      </c>
      <c r="K32" s="29">
        <f t="shared" si="8"/>
        <v>-16649.6</v>
      </c>
      <c r="L32" s="29">
        <f t="shared" si="8"/>
        <v>-16205.2</v>
      </c>
      <c r="M32" s="29">
        <f t="shared" si="8"/>
        <v>-24684</v>
      </c>
      <c r="N32" s="29">
        <f t="shared" si="8"/>
        <v>-16504.4</v>
      </c>
      <c r="O32" s="29">
        <f t="shared" si="8"/>
        <v>-381202.8</v>
      </c>
    </row>
    <row r="33" spans="1:26" ht="18.75" customHeight="1">
      <c r="A33" s="27" t="s">
        <v>39</v>
      </c>
      <c r="B33" s="16">
        <f>ROUND((-B9)*$G$3,2)</f>
        <v>-44550</v>
      </c>
      <c r="C33" s="16">
        <f aca="true" t="shared" si="9" ref="C33:N33">ROUND((-C9)*$G$3,2)</f>
        <v>-43832.8</v>
      </c>
      <c r="D33" s="16">
        <f t="shared" si="9"/>
        <v>-26796</v>
      </c>
      <c r="E33" s="16">
        <f t="shared" si="9"/>
        <v>-7708.8</v>
      </c>
      <c r="F33" s="16">
        <f t="shared" si="9"/>
        <v>-25828</v>
      </c>
      <c r="G33" s="16">
        <f t="shared" si="9"/>
        <v>-56104.4</v>
      </c>
      <c r="H33" s="16">
        <f t="shared" si="9"/>
        <v>-6604.4</v>
      </c>
      <c r="I33" s="16">
        <f t="shared" si="9"/>
        <v>-60768.4</v>
      </c>
      <c r="J33" s="16">
        <f t="shared" si="9"/>
        <v>-34966.8</v>
      </c>
      <c r="K33" s="16">
        <f t="shared" si="9"/>
        <v>-16649.6</v>
      </c>
      <c r="L33" s="16">
        <f t="shared" si="9"/>
        <v>-16205.2</v>
      </c>
      <c r="M33" s="16">
        <f t="shared" si="9"/>
        <v>-24684</v>
      </c>
      <c r="N33" s="16">
        <f t="shared" si="9"/>
        <v>-16504.4</v>
      </c>
      <c r="O33" s="30">
        <f aca="true" t="shared" si="10" ref="O33:O55">SUM(B33:N33)</f>
        <v>-381202.8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41746.39</v>
      </c>
      <c r="E34" s="29">
        <f t="shared" si="11"/>
        <v>2520.11</v>
      </c>
      <c r="F34" s="29">
        <f t="shared" si="11"/>
        <v>3093.11</v>
      </c>
      <c r="G34" s="29">
        <f t="shared" si="11"/>
        <v>1188</v>
      </c>
      <c r="H34" s="29">
        <f t="shared" si="11"/>
        <v>-7456.28</v>
      </c>
      <c r="I34" s="29">
        <f t="shared" si="11"/>
        <v>0</v>
      </c>
      <c r="J34" s="29">
        <f t="shared" si="11"/>
        <v>2178</v>
      </c>
      <c r="K34" s="29">
        <f t="shared" si="11"/>
        <v>763314.96</v>
      </c>
      <c r="L34" s="29">
        <f t="shared" si="11"/>
        <v>723947.46</v>
      </c>
      <c r="M34" s="29">
        <f t="shared" si="11"/>
        <v>3306.62</v>
      </c>
      <c r="N34" s="29">
        <f t="shared" si="11"/>
        <v>0</v>
      </c>
      <c r="O34" s="29">
        <f t="shared" si="11"/>
        <v>1533838.37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41746.39</v>
      </c>
      <c r="E35" s="31">
        <v>2520.11</v>
      </c>
      <c r="F35" s="31">
        <v>3093.11</v>
      </c>
      <c r="G35" s="31">
        <v>1188</v>
      </c>
      <c r="H35" s="31">
        <v>0</v>
      </c>
      <c r="I35" s="31">
        <v>0</v>
      </c>
      <c r="J35" s="31">
        <v>2178</v>
      </c>
      <c r="K35" s="31">
        <v>7314.96</v>
      </c>
      <c r="L35" s="31">
        <v>12947.46</v>
      </c>
      <c r="M35" s="31">
        <v>3306.62</v>
      </c>
      <c r="N35" s="31">
        <v>0</v>
      </c>
      <c r="O35" s="31">
        <f t="shared" si="10"/>
        <v>74294.65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8">
        <v>-7456.28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28">
        <f t="shared" si="10"/>
        <v>-7456.28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1845000</v>
      </c>
      <c r="L40" s="31">
        <v>1701000</v>
      </c>
      <c r="M40" s="31">
        <v>0</v>
      </c>
      <c r="N40" s="31">
        <v>0</v>
      </c>
      <c r="O40" s="31">
        <f t="shared" si="10"/>
        <v>3546000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1482874.5899999999</v>
      </c>
      <c r="C53" s="34">
        <f aca="true" t="shared" si="13" ref="C53:N53">+C20+C31</f>
        <v>1057275.3099999998</v>
      </c>
      <c r="D53" s="34">
        <f t="shared" si="13"/>
        <v>973798.4900000001</v>
      </c>
      <c r="E53" s="34">
        <f t="shared" si="13"/>
        <v>287413.93999999994</v>
      </c>
      <c r="F53" s="34">
        <f t="shared" si="13"/>
        <v>1044337.2900000002</v>
      </c>
      <c r="G53" s="34">
        <f t="shared" si="13"/>
        <v>1426350.7600000002</v>
      </c>
      <c r="H53" s="34">
        <f t="shared" si="13"/>
        <v>246873.39</v>
      </c>
      <c r="I53" s="34">
        <f t="shared" si="13"/>
        <v>1071213.0799999998</v>
      </c>
      <c r="J53" s="34">
        <f t="shared" si="13"/>
        <v>907235.5</v>
      </c>
      <c r="K53" s="34">
        <f t="shared" si="13"/>
        <v>2043670.0499999998</v>
      </c>
      <c r="L53" s="34">
        <f t="shared" si="13"/>
        <v>1868324.61</v>
      </c>
      <c r="M53" s="34">
        <f t="shared" si="13"/>
        <v>645023.01</v>
      </c>
      <c r="N53" s="34">
        <f t="shared" si="13"/>
        <v>326400.48</v>
      </c>
      <c r="O53" s="34">
        <f>SUM(B53:N53)</f>
        <v>13380790.500000002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1482874.58</v>
      </c>
      <c r="C59" s="42">
        <f t="shared" si="14"/>
        <v>1057275.31</v>
      </c>
      <c r="D59" s="42">
        <f t="shared" si="14"/>
        <v>973798.49</v>
      </c>
      <c r="E59" s="42">
        <f t="shared" si="14"/>
        <v>287413.95</v>
      </c>
      <c r="F59" s="42">
        <f t="shared" si="14"/>
        <v>1044337.29</v>
      </c>
      <c r="G59" s="42">
        <f t="shared" si="14"/>
        <v>1426350.76</v>
      </c>
      <c r="H59" s="42">
        <f t="shared" si="14"/>
        <v>246873.4</v>
      </c>
      <c r="I59" s="42">
        <f t="shared" si="14"/>
        <v>1071213.07</v>
      </c>
      <c r="J59" s="42">
        <f t="shared" si="14"/>
        <v>907235.51</v>
      </c>
      <c r="K59" s="42">
        <f t="shared" si="14"/>
        <v>2043670.05</v>
      </c>
      <c r="L59" s="42">
        <f t="shared" si="14"/>
        <v>1868324.6</v>
      </c>
      <c r="M59" s="42">
        <f t="shared" si="14"/>
        <v>645023.01</v>
      </c>
      <c r="N59" s="42">
        <f t="shared" si="14"/>
        <v>326400.48</v>
      </c>
      <c r="O59" s="34">
        <f t="shared" si="14"/>
        <v>13380790.500000002</v>
      </c>
      <c r="Q59"/>
    </row>
    <row r="60" spans="1:18" ht="18.75" customHeight="1">
      <c r="A60" s="26" t="s">
        <v>54</v>
      </c>
      <c r="B60" s="42">
        <v>1212574.94</v>
      </c>
      <c r="C60" s="42">
        <v>750491.79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1963066.73</v>
      </c>
      <c r="P60"/>
      <c r="Q60"/>
      <c r="R60" s="41"/>
    </row>
    <row r="61" spans="1:16" ht="18.75" customHeight="1">
      <c r="A61" s="26" t="s">
        <v>55</v>
      </c>
      <c r="B61" s="42">
        <v>270299.64</v>
      </c>
      <c r="C61" s="42">
        <v>306783.52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577083.16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973798.49</v>
      </c>
      <c r="E62" s="43">
        <v>0</v>
      </c>
      <c r="F62" s="43">
        <v>0</v>
      </c>
      <c r="G62" s="43">
        <v>0</v>
      </c>
      <c r="H62" s="42">
        <v>246873.4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1220671.89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287413.95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287413.95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1044337.29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1044337.29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1426350.76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1426350.76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1071213.07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1071213.07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907235.51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907235.51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2043670.05</v>
      </c>
      <c r="L68" s="29">
        <v>1868324.6</v>
      </c>
      <c r="M68" s="43">
        <v>0</v>
      </c>
      <c r="N68" s="43">
        <v>0</v>
      </c>
      <c r="O68" s="34">
        <f t="shared" si="15"/>
        <v>3911994.6500000004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645023.01</v>
      </c>
      <c r="N69" s="43">
        <v>0</v>
      </c>
      <c r="O69" s="34">
        <f t="shared" si="15"/>
        <v>645023.01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326400.48</v>
      </c>
      <c r="O70" s="46">
        <f t="shared" si="15"/>
        <v>326400.48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2023-09-11T19:33:32Z</dcterms:modified>
  <cp:category/>
  <cp:version/>
  <cp:contentType/>
  <cp:contentStatus/>
</cp:coreProperties>
</file>