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<sst xmlns="http://schemas.openxmlformats.org/spreadsheetml/2006/main" count="83" uniqueCount="82">
  <si>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</si>
  <si>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</si>
  <si>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</si>
  <si>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</si>
  <si>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</si>
  <si>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</si>
  <si>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</si>
  <si>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</si>
  <si>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</si>
  <si>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</si>
  <si>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</si>
  <si>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</si>
  <si>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</si>
  <si>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</si>
  <si>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</si>
  <si>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</si>
  <si>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</si>
  <si>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</si>
  <si>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</si>
  <si>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</si>
  <si>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</si>
  <si>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</si>
  <si>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</si>
  <si>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</si>
  <si>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</si>
  <si>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</si>
  <si>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</si>
  <si>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</si>
  <si>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</si>
  <si>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</si>
  <si>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</si>
  <si>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</si>
  <si>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</si>
  <si>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</si>
  <si>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</si>
  <si>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</si>
  <si>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</si>
  <si>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</si>
  <si>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</si>
  <si>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</si>
  <si>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</si>
  <si>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</si>
  <si>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</si>
  <si>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</si>
  <si>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</si>
  <si>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</si>
  <si>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</si>
  <si>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</si>
  <si>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</si>
  <si>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</si>
  <si>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</si>
  <si>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</si>
  <si>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</si>
  <si>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</si>
  <si>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</si>
  <si>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</si>
  <si>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</si>
  <si>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</si>
  <si>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</si>
  <si>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</si>
  <si>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</si>
  <si>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</si>
  <si>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</si>
  <si>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</si>
  <si>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</si>
  <si>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</si>
  <si>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</si>
  <si>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</si>
  <si>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</si>
  <si>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</si>
  <si>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</si>
  <si>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</si>
  <si>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</si>
  <si>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</si>
  <si>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</si>
  <si>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</si>
  <si>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</si>
  <si>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</si>
  <si>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19/09/23 - VENCIMENTO 26/09/23</t>
  </si>
  <si>
    <t>4.9. Remuneração Veículos Elétricos</t>
  </si>
  <si>
    <t>5.2.10. Chip Claro</t>
  </si>
  <si>
    <t>4. Remuneração Bruta do Operador (4.1 + 4.2 +....+ 4.9)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</si>
</sst>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0" sqref="A20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78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47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46</v>
      </c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3" t="s">
        <v>44</v>
      </c>
    </row>
    <row r="5" spans="1:11" ht="43.5" customHeight="1">
      <c r="A5" s="63"/>
      <c r="B5" s="48" t="s">
        <v>57</v>
      </c>
      <c r="C5" s="48" t="s">
        <v>43</v>
      </c>
      <c r="D5" s="49" t="s">
        <v>58</v>
      </c>
      <c r="E5" s="49" t="s">
        <v>59</v>
      </c>
      <c r="F5" s="49" t="s">
        <v>60</v>
      </c>
      <c r="G5" s="48" t="s">
        <v>61</v>
      </c>
      <c r="H5" s="49" t="s">
        <v>58</v>
      </c>
      <c r="I5" s="48" t="s">
        <v>42</v>
      </c>
      <c r="J5" s="48" t="s">
        <v>62</v>
      </c>
      <c r="K5" s="63"/>
    </row>
    <row r="6" spans="1:11" ht="18.75" customHeight="1">
      <c r="A6" s="63"/>
      <c r="B6" s="47" t="s">
        <v>41</v>
      </c>
      <c r="C6" s="47" t="s">
        <v>40</v>
      </c>
      <c r="D6" s="47" t="s">
        <v>39</v>
      </c>
      <c r="E6" s="47" t="s">
        <v>38</v>
      </c>
      <c r="F6" s="47" t="s">
        <v>37</v>
      </c>
      <c r="G6" s="47" t="s">
        <v>36</v>
      </c>
      <c r="H6" s="47" t="s">
        <v>35</v>
      </c>
      <c r="I6" s="47" t="s">
        <v>34</v>
      </c>
      <c r="J6" s="47" t="s">
        <v>33</v>
      </c>
      <c r="K6" s="63"/>
    </row>
    <row r="7" spans="1:14" ht="16.5" customHeight="1">
      <c r="A7" s="13" t="s">
        <v>32</v>
      </c>
      <c r="B7" s="46">
        <f>+B8+B11</f>
        <v>351900</v>
      </c>
      <c r="C7" s="46">
        <f aca="true" t="shared" si="0" ref="C7:J7">+C8+C11</f>
        <v>286079</v>
      </c>
      <c r="D7" s="46">
        <f t="shared" si="0"/>
        <v>346552</v>
      </c>
      <c r="E7" s="46">
        <f t="shared" si="0"/>
        <v>194557</v>
      </c>
      <c r="F7" s="46">
        <f t="shared" si="0"/>
        <v>242281</v>
      </c>
      <c r="G7" s="46">
        <f t="shared" si="0"/>
        <v>234308</v>
      </c>
      <c r="H7" s="46">
        <f t="shared" si="0"/>
        <v>267748</v>
      </c>
      <c r="I7" s="46">
        <f t="shared" si="0"/>
        <v>378906</v>
      </c>
      <c r="J7" s="46">
        <f t="shared" si="0"/>
        <v>123717</v>
      </c>
      <c r="K7" s="38">
        <f aca="true" t="shared" si="1" ref="K7:K13">SUM(B7:J7)</f>
        <v>2426048</v>
      </c>
      <c r="L7" s="45"/>
      <c r="M7"/>
      <c r="N7"/>
    </row>
    <row r="8" spans="1:14" ht="16.5" customHeight="1">
      <c r="A8" s="43" t="s">
        <v>74</v>
      </c>
      <c r="B8" s="44">
        <f aca="true" t="shared" si="2" ref="B8:J8">+B9+B10</f>
        <v>15243</v>
      </c>
      <c r="C8" s="44">
        <f t="shared" si="2"/>
        <v>15342</v>
      </c>
      <c r="D8" s="44">
        <f t="shared" si="2"/>
        <v>14435</v>
      </c>
      <c r="E8" s="44">
        <f t="shared" si="2"/>
        <v>10096</v>
      </c>
      <c r="F8" s="44">
        <f t="shared" si="2"/>
        <v>10867</v>
      </c>
      <c r="G8" s="44">
        <f t="shared" si="2"/>
        <v>5830</v>
      </c>
      <c r="H8" s="44">
        <f t="shared" si="2"/>
        <v>4562</v>
      </c>
      <c r="I8" s="44">
        <f t="shared" si="2"/>
        <v>15464</v>
      </c>
      <c r="J8" s="44">
        <f t="shared" si="2"/>
        <v>3537</v>
      </c>
      <c r="K8" s="38">
        <f t="shared" si="1"/>
        <v>95376</v>
      </c>
      <c r="L8"/>
      <c r="M8"/>
      <c r="N8"/>
    </row>
    <row r="9" spans="1:14" ht="16.5" customHeight="1">
      <c r="A9" s="22" t="s">
        <v>31</v>
      </c>
      <c r="B9" s="44">
        <v>15183</v>
      </c>
      <c r="C9" s="44">
        <v>15341</v>
      </c>
      <c r="D9" s="44">
        <v>14435</v>
      </c>
      <c r="E9" s="44">
        <v>9874</v>
      </c>
      <c r="F9" s="44">
        <v>10857</v>
      </c>
      <c r="G9" s="44">
        <v>5826</v>
      </c>
      <c r="H9" s="44">
        <v>4562</v>
      </c>
      <c r="I9" s="44">
        <v>15388</v>
      </c>
      <c r="J9" s="44">
        <v>3537</v>
      </c>
      <c r="K9" s="38">
        <f t="shared" si="1"/>
        <v>95003</v>
      </c>
      <c r="L9"/>
      <c r="M9"/>
      <c r="N9"/>
    </row>
    <row r="10" spans="1:14" ht="16.5" customHeight="1">
      <c r="A10" s="22" t="s">
        <v>30</v>
      </c>
      <c r="B10" s="44">
        <v>60</v>
      </c>
      <c r="C10" s="44">
        <v>1</v>
      </c>
      <c r="D10" s="44">
        <v>0</v>
      </c>
      <c r="E10" s="44">
        <v>222</v>
      </c>
      <c r="F10" s="44">
        <v>10</v>
      </c>
      <c r="G10" s="44">
        <v>4</v>
      </c>
      <c r="H10" s="44">
        <v>0</v>
      </c>
      <c r="I10" s="44">
        <v>76</v>
      </c>
      <c r="J10" s="44">
        <v>0</v>
      </c>
      <c r="K10" s="38">
        <f t="shared" si="1"/>
        <v>373</v>
      </c>
      <c r="L10"/>
      <c r="M10"/>
      <c r="N10"/>
    </row>
    <row r="11" spans="1:14" ht="16.5" customHeight="1">
      <c r="A11" s="43" t="s">
        <v>66</v>
      </c>
      <c r="B11" s="42">
        <v>336657</v>
      </c>
      <c r="C11" s="42">
        <v>270737</v>
      </c>
      <c r="D11" s="42">
        <v>332117</v>
      </c>
      <c r="E11" s="42">
        <v>184461</v>
      </c>
      <c r="F11" s="42">
        <v>231414</v>
      </c>
      <c r="G11" s="42">
        <v>228478</v>
      </c>
      <c r="H11" s="42">
        <v>263186</v>
      </c>
      <c r="I11" s="42">
        <v>363442</v>
      </c>
      <c r="J11" s="42">
        <v>120180</v>
      </c>
      <c r="K11" s="38">
        <f t="shared" si="1"/>
        <v>2330672</v>
      </c>
      <c r="L11" s="59"/>
      <c r="M11" s="59"/>
      <c r="N11" s="59"/>
    </row>
    <row r="12" spans="1:14" ht="16.5" customHeight="1">
      <c r="A12" s="22" t="s">
        <v>77</v>
      </c>
      <c r="B12" s="42">
        <v>22040</v>
      </c>
      <c r="C12" s="42">
        <v>19666</v>
      </c>
      <c r="D12" s="42">
        <v>24389</v>
      </c>
      <c r="E12" s="42">
        <v>16488</v>
      </c>
      <c r="F12" s="42">
        <v>13207</v>
      </c>
      <c r="G12" s="42">
        <v>12216</v>
      </c>
      <c r="H12" s="42">
        <v>12666</v>
      </c>
      <c r="I12" s="42">
        <v>18954</v>
      </c>
      <c r="J12" s="42">
        <v>5096</v>
      </c>
      <c r="K12" s="38">
        <f t="shared" si="1"/>
        <v>144722</v>
      </c>
      <c r="L12" s="59"/>
      <c r="M12" s="59"/>
      <c r="N12" s="59"/>
    </row>
    <row r="13" spans="1:14" ht="16.5" customHeight="1">
      <c r="A13" s="22" t="s">
        <v>67</v>
      </c>
      <c r="B13" s="42">
        <f>+B11-B12</f>
        <v>314617</v>
      </c>
      <c r="C13" s="42">
        <f>+C11-C12</f>
        <v>251071</v>
      </c>
      <c r="D13" s="42">
        <f>+D11-D12</f>
        <v>307728</v>
      </c>
      <c r="E13" s="42">
        <f aca="true" t="shared" si="3" ref="E13:J13">+E11-E12</f>
        <v>167973</v>
      </c>
      <c r="F13" s="42">
        <f t="shared" si="3"/>
        <v>218207</v>
      </c>
      <c r="G13" s="42">
        <f t="shared" si="3"/>
        <v>216262</v>
      </c>
      <c r="H13" s="42">
        <f t="shared" si="3"/>
        <v>250520</v>
      </c>
      <c r="I13" s="42">
        <f t="shared" si="3"/>
        <v>344488</v>
      </c>
      <c r="J13" s="42">
        <f t="shared" si="3"/>
        <v>115084</v>
      </c>
      <c r="K13" s="38">
        <f t="shared" si="1"/>
        <v>2185950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29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68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28</v>
      </c>
      <c r="B18" s="39">
        <v>1.08836809115361</v>
      </c>
      <c r="C18" s="39">
        <v>1.146947239163915</v>
      </c>
      <c r="D18" s="39">
        <v>1.062742089135069</v>
      </c>
      <c r="E18" s="39">
        <v>1.343571248902176</v>
      </c>
      <c r="F18" s="39">
        <v>1.007424324325298</v>
      </c>
      <c r="G18" s="39">
        <v>1.137217565657797</v>
      </c>
      <c r="H18" s="39">
        <v>1.135403233115283</v>
      </c>
      <c r="I18" s="39">
        <v>1.071843353637108</v>
      </c>
      <c r="J18" s="39">
        <v>1.044590787461652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81</v>
      </c>
      <c r="B20" s="36">
        <f>SUM(B21:B29)</f>
        <v>1793756.55</v>
      </c>
      <c r="C20" s="36">
        <f aca="true" t="shared" si="4" ref="C20:J20">SUM(C21:C29)</f>
        <v>1686819.6400000004</v>
      </c>
      <c r="D20" s="36">
        <f t="shared" si="4"/>
        <v>2095044.71</v>
      </c>
      <c r="E20" s="36">
        <f t="shared" si="4"/>
        <v>1300778.45</v>
      </c>
      <c r="F20" s="36">
        <f t="shared" si="4"/>
        <v>1277856.19</v>
      </c>
      <c r="G20" s="36">
        <f t="shared" si="4"/>
        <v>1408578.3300000003</v>
      </c>
      <c r="H20" s="36">
        <f t="shared" si="4"/>
        <v>1285708.6100000003</v>
      </c>
      <c r="I20" s="36">
        <f t="shared" si="4"/>
        <v>1784780.04</v>
      </c>
      <c r="J20" s="36">
        <f t="shared" si="4"/>
        <v>623739.21</v>
      </c>
      <c r="K20" s="36">
        <f aca="true" t="shared" si="5" ref="K20:K29">SUM(B20:J20)</f>
        <v>13257061.73</v>
      </c>
      <c r="L20"/>
      <c r="M20"/>
      <c r="N20"/>
    </row>
    <row r="21" spans="1:14" ht="16.5" customHeight="1">
      <c r="A21" s="35" t="s">
        <v>27</v>
      </c>
      <c r="B21" s="58">
        <f>ROUND((B15+B16)*B7,2)</f>
        <v>1588793.31</v>
      </c>
      <c r="C21" s="58">
        <f>ROUND((C15+C16)*C7,2)</f>
        <v>1418951.84</v>
      </c>
      <c r="D21" s="58">
        <f aca="true" t="shared" si="6" ref="D21:J21">ROUND((D15+D16)*D7,2)</f>
        <v>1905516.17</v>
      </c>
      <c r="E21" s="58">
        <f t="shared" si="6"/>
        <v>930099.19</v>
      </c>
      <c r="F21" s="58">
        <f t="shared" si="6"/>
        <v>1225723.81</v>
      </c>
      <c r="G21" s="58">
        <f t="shared" si="6"/>
        <v>1197384.17</v>
      </c>
      <c r="H21" s="58">
        <f t="shared" si="6"/>
        <v>1089466.61</v>
      </c>
      <c r="I21" s="58">
        <f t="shared" si="6"/>
        <v>1557379.44</v>
      </c>
      <c r="J21" s="58">
        <f t="shared" si="6"/>
        <v>575383.02</v>
      </c>
      <c r="K21" s="30">
        <f t="shared" si="5"/>
        <v>11488697.559999999</v>
      </c>
      <c r="L21"/>
      <c r="M21"/>
      <c r="N21"/>
    </row>
    <row r="22" spans="1:14" ht="16.5" customHeight="1">
      <c r="A22" s="18" t="s">
        <v>26</v>
      </c>
      <c r="B22" s="30">
        <f aca="true" t="shared" si="7" ref="B22:J22">IF(B18&lt;&gt;0,ROUND((B18-1)*B21,2),0)</f>
        <v>140398.63</v>
      </c>
      <c r="C22" s="30">
        <f t="shared" si="7"/>
        <v>208511.06</v>
      </c>
      <c r="D22" s="30">
        <f t="shared" si="7"/>
        <v>119556.07</v>
      </c>
      <c r="E22" s="30">
        <f t="shared" si="7"/>
        <v>319555.34</v>
      </c>
      <c r="F22" s="30">
        <f t="shared" si="7"/>
        <v>9100.17</v>
      </c>
      <c r="G22" s="30">
        <f t="shared" si="7"/>
        <v>164302.14</v>
      </c>
      <c r="H22" s="30">
        <f t="shared" si="7"/>
        <v>147517.3</v>
      </c>
      <c r="I22" s="30">
        <f t="shared" si="7"/>
        <v>111887.36</v>
      </c>
      <c r="J22" s="30">
        <f t="shared" si="7"/>
        <v>25656.78</v>
      </c>
      <c r="K22" s="30">
        <f t="shared" si="5"/>
        <v>1246484.8500000003</v>
      </c>
      <c r="L22"/>
      <c r="M22"/>
      <c r="N22"/>
    </row>
    <row r="23" spans="1:14" ht="16.5" customHeight="1">
      <c r="A23" s="18" t="s">
        <v>25</v>
      </c>
      <c r="B23" s="30">
        <v>60004.35</v>
      </c>
      <c r="C23" s="30">
        <v>53178.85</v>
      </c>
      <c r="D23" s="30">
        <v>61400.27</v>
      </c>
      <c r="E23" s="30">
        <v>43784</v>
      </c>
      <c r="F23" s="30">
        <v>39311.94</v>
      </c>
      <c r="G23" s="30">
        <v>42978.07</v>
      </c>
      <c r="H23" s="30">
        <v>43071.57</v>
      </c>
      <c r="I23" s="30">
        <v>70883.93</v>
      </c>
      <c r="J23" s="30">
        <v>19908.46</v>
      </c>
      <c r="K23" s="30">
        <f t="shared" si="5"/>
        <v>434521.44</v>
      </c>
      <c r="L23"/>
      <c r="M23"/>
      <c r="N23"/>
    </row>
    <row r="24" spans="1:14" ht="16.5" customHeight="1">
      <c r="A24" s="18" t="s">
        <v>24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23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69</v>
      </c>
      <c r="B26" s="30">
        <v>1437.82</v>
      </c>
      <c r="C26" s="30">
        <v>1350.6</v>
      </c>
      <c r="D26" s="30">
        <v>1676.99</v>
      </c>
      <c r="E26" s="30">
        <v>1041.08</v>
      </c>
      <c r="F26" s="30">
        <v>1024.2</v>
      </c>
      <c r="G26" s="30">
        <v>1128.31</v>
      </c>
      <c r="H26" s="30">
        <v>1029.83</v>
      </c>
      <c r="I26" s="30">
        <v>1429.38</v>
      </c>
      <c r="J26" s="30">
        <v>500.85</v>
      </c>
      <c r="K26" s="30">
        <f t="shared" si="5"/>
        <v>10619.06</v>
      </c>
      <c r="L26" s="59"/>
      <c r="M26" s="59"/>
      <c r="N26" s="59"/>
    </row>
    <row r="27" spans="1:14" ht="16.5" customHeight="1">
      <c r="A27" s="18" t="s">
        <v>75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249</v>
      </c>
      <c r="H27" s="30">
        <v>246.38</v>
      </c>
      <c r="I27" s="30">
        <v>317.99</v>
      </c>
      <c r="J27" s="30">
        <v>122.2</v>
      </c>
      <c r="K27" s="30">
        <f t="shared" si="5"/>
        <v>2446.67</v>
      </c>
      <c r="L27" s="59"/>
      <c r="M27" s="59"/>
      <c r="N27" s="59"/>
    </row>
    <row r="28" spans="1:14" ht="16.5" customHeight="1">
      <c r="A28" s="18" t="s">
        <v>76</v>
      </c>
      <c r="B28" s="30">
        <v>926.13</v>
      </c>
      <c r="C28" s="30">
        <v>855.8</v>
      </c>
      <c r="D28" s="30">
        <v>1037.51</v>
      </c>
      <c r="E28" s="30">
        <v>596.19</v>
      </c>
      <c r="F28" s="30">
        <v>622.62</v>
      </c>
      <c r="G28" s="30">
        <v>707.59</v>
      </c>
      <c r="H28" s="30">
        <v>718.82</v>
      </c>
      <c r="I28" s="30">
        <v>1020.85</v>
      </c>
      <c r="J28" s="30">
        <v>338.85</v>
      </c>
      <c r="K28" s="30">
        <f t="shared" si="5"/>
        <v>6824.36</v>
      </c>
      <c r="L28" s="59"/>
      <c r="M28" s="59"/>
      <c r="N28" s="59"/>
    </row>
    <row r="29" spans="1:14" ht="16.5" customHeight="1">
      <c r="A29" s="18" t="s">
        <v>79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38202.99</v>
      </c>
      <c r="J29" s="30">
        <v>0</v>
      </c>
      <c r="K29" s="30">
        <f t="shared" si="5"/>
        <v>38202.99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22</v>
      </c>
      <c r="B32" s="30">
        <f aca="true" t="shared" si="8" ref="B32:J32">+B33+B38+B50</f>
        <v>-173770.31</v>
      </c>
      <c r="C32" s="30">
        <f t="shared" si="8"/>
        <v>-72791.9</v>
      </c>
      <c r="D32" s="30">
        <f t="shared" si="8"/>
        <v>1412813.1099999999</v>
      </c>
      <c r="E32" s="30">
        <f t="shared" si="8"/>
        <v>-142924.06</v>
      </c>
      <c r="F32" s="30">
        <f t="shared" si="8"/>
        <v>-47770.8</v>
      </c>
      <c r="G32" s="30">
        <f t="shared" si="8"/>
        <v>-94272.35</v>
      </c>
      <c r="H32" s="30">
        <f t="shared" si="8"/>
        <v>1016394.19</v>
      </c>
      <c r="I32" s="30">
        <f t="shared" si="8"/>
        <v>-101533.81</v>
      </c>
      <c r="J32" s="30">
        <f t="shared" si="8"/>
        <v>291003.31</v>
      </c>
      <c r="K32" s="30">
        <f aca="true" t="shared" si="9" ref="K32:K40">SUM(B32:J32)</f>
        <v>2087147.38</v>
      </c>
      <c r="L32"/>
      <c r="M32"/>
      <c r="N32"/>
    </row>
    <row r="33" spans="1:14" ht="16.5" customHeight="1">
      <c r="A33" s="18" t="s">
        <v>21</v>
      </c>
      <c r="B33" s="30">
        <f aca="true" t="shared" si="10" ref="B33:J33">B34+B35+B36+B37</f>
        <v>-173770.31</v>
      </c>
      <c r="C33" s="30">
        <f t="shared" si="10"/>
        <v>-72791.9</v>
      </c>
      <c r="D33" s="30">
        <f t="shared" si="10"/>
        <v>-93012.85</v>
      </c>
      <c r="E33" s="30">
        <f t="shared" si="10"/>
        <v>-142924.06</v>
      </c>
      <c r="F33" s="30">
        <f t="shared" si="10"/>
        <v>-47770.8</v>
      </c>
      <c r="G33" s="30">
        <f t="shared" si="10"/>
        <v>-94272.35</v>
      </c>
      <c r="H33" s="30">
        <f t="shared" si="10"/>
        <v>-41748.72</v>
      </c>
      <c r="I33" s="30">
        <f t="shared" si="10"/>
        <v>-101533.81</v>
      </c>
      <c r="J33" s="30">
        <f t="shared" si="10"/>
        <v>-25998.43</v>
      </c>
      <c r="K33" s="30">
        <f t="shared" si="9"/>
        <v>-793823.2300000001</v>
      </c>
      <c r="L33"/>
      <c r="M33"/>
      <c r="N33"/>
    </row>
    <row r="34" spans="1:14" s="23" customFormat="1" ht="16.5" customHeight="1">
      <c r="A34" s="29" t="s">
        <v>54</v>
      </c>
      <c r="B34" s="30">
        <f aca="true" t="shared" si="11" ref="B34:J34">-ROUND((B9)*$E$3,2)</f>
        <v>-66805.2</v>
      </c>
      <c r="C34" s="30">
        <f t="shared" si="11"/>
        <v>-67500.4</v>
      </c>
      <c r="D34" s="30">
        <f t="shared" si="11"/>
        <v>-63514</v>
      </c>
      <c r="E34" s="30">
        <f t="shared" si="11"/>
        <v>-43445.6</v>
      </c>
      <c r="F34" s="30">
        <f t="shared" si="11"/>
        <v>-47770.8</v>
      </c>
      <c r="G34" s="30">
        <f t="shared" si="11"/>
        <v>-25634.4</v>
      </c>
      <c r="H34" s="30">
        <f t="shared" si="11"/>
        <v>-20072.8</v>
      </c>
      <c r="I34" s="30">
        <f t="shared" si="11"/>
        <v>-67707.2</v>
      </c>
      <c r="J34" s="30">
        <f t="shared" si="11"/>
        <v>-15562.8</v>
      </c>
      <c r="K34" s="30">
        <f t="shared" si="9"/>
        <v>-418013.2</v>
      </c>
      <c r="L34" s="28"/>
      <c r="M34"/>
      <c r="N34"/>
    </row>
    <row r="35" spans="1:14" ht="16.5" customHeight="1">
      <c r="A35" s="25" t="s">
        <v>20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18</v>
      </c>
      <c r="B37" s="30">
        <v>-106965.11</v>
      </c>
      <c r="C37" s="30">
        <v>-5291.5</v>
      </c>
      <c r="D37" s="30">
        <v>-29498.85</v>
      </c>
      <c r="E37" s="30">
        <v>-99478.46</v>
      </c>
      <c r="F37" s="26">
        <v>0</v>
      </c>
      <c r="G37" s="30">
        <v>-68637.95</v>
      </c>
      <c r="H37" s="30">
        <v>-21675.92</v>
      </c>
      <c r="I37" s="30">
        <v>-33826.61</v>
      </c>
      <c r="J37" s="30">
        <v>-10435.63</v>
      </c>
      <c r="K37" s="30">
        <f t="shared" si="9"/>
        <v>-375810.02999999997</v>
      </c>
      <c r="L37"/>
      <c r="M37"/>
      <c r="N37"/>
    </row>
    <row r="38" spans="1:14" s="23" customFormat="1" ht="16.5" customHeight="1">
      <c r="A38" s="18" t="s">
        <v>17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1505825.96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1058142.91</v>
      </c>
      <c r="I38" s="27">
        <f t="shared" si="12"/>
        <v>0</v>
      </c>
      <c r="J38" s="27">
        <f t="shared" si="12"/>
        <v>317001.74</v>
      </c>
      <c r="K38" s="30">
        <f t="shared" si="9"/>
        <v>2880970.6100000003</v>
      </c>
      <c r="L38"/>
      <c r="M38"/>
      <c r="N38"/>
    </row>
    <row r="39" spans="1:14" ht="16.5" customHeight="1">
      <c r="A39" s="25" t="s">
        <v>16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15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64</v>
      </c>
      <c r="B46" s="17">
        <v>0</v>
      </c>
      <c r="C46" s="17">
        <v>0</v>
      </c>
      <c r="D46" s="17">
        <v>3231000</v>
      </c>
      <c r="E46" s="17">
        <v>0</v>
      </c>
      <c r="F46" s="17">
        <v>0</v>
      </c>
      <c r="G46" s="17">
        <v>0</v>
      </c>
      <c r="H46" s="17">
        <v>2169000</v>
      </c>
      <c r="I46" s="17">
        <v>0</v>
      </c>
      <c r="J46" s="17">
        <v>841500</v>
      </c>
      <c r="K46" s="30">
        <f aca="true" t="shared" si="13" ref="K46:K53">SUM(B46:J46)</f>
        <v>6241500</v>
      </c>
      <c r="L46" s="24"/>
      <c r="M46"/>
      <c r="N46"/>
    </row>
    <row r="47" spans="1:14" s="23" customFormat="1" ht="16.5" customHeight="1">
      <c r="A47" s="25" t="s">
        <v>65</v>
      </c>
      <c r="B47" s="17">
        <v>0</v>
      </c>
      <c r="C47" s="17">
        <v>0</v>
      </c>
      <c r="D47" s="17">
        <v>-1701000</v>
      </c>
      <c r="E47" s="17">
        <v>0</v>
      </c>
      <c r="F47" s="17">
        <v>0</v>
      </c>
      <c r="G47" s="17">
        <v>0</v>
      </c>
      <c r="H47" s="17">
        <v>-1098000</v>
      </c>
      <c r="I47" s="17">
        <v>0</v>
      </c>
      <c r="J47" s="17">
        <v>-517500</v>
      </c>
      <c r="K47" s="30">
        <f t="shared" si="13"/>
        <v>-3316500</v>
      </c>
      <c r="L47" s="24"/>
      <c r="M47"/>
      <c r="N47"/>
    </row>
    <row r="48" spans="1:14" s="23" customFormat="1" ht="16.5" customHeight="1">
      <c r="A48" s="25" t="s">
        <v>80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30">
        <v>-12857.09</v>
      </c>
      <c r="I48" s="17">
        <v>0</v>
      </c>
      <c r="J48" s="17">
        <v>0</v>
      </c>
      <c r="K48" s="30">
        <f t="shared" si="13"/>
        <v>-12857.09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70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71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72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1619986.24</v>
      </c>
      <c r="C55" s="27">
        <f t="shared" si="15"/>
        <v>1614027.7400000005</v>
      </c>
      <c r="D55" s="27">
        <f t="shared" si="15"/>
        <v>3507857.82</v>
      </c>
      <c r="E55" s="27">
        <f t="shared" si="15"/>
        <v>1157854.39</v>
      </c>
      <c r="F55" s="27">
        <f t="shared" si="15"/>
        <v>1230085.39</v>
      </c>
      <c r="G55" s="27">
        <f t="shared" si="15"/>
        <v>1314305.9800000002</v>
      </c>
      <c r="H55" s="27">
        <f t="shared" si="15"/>
        <v>2302102.8000000003</v>
      </c>
      <c r="I55" s="27">
        <f t="shared" si="15"/>
        <v>1683246.23</v>
      </c>
      <c r="J55" s="27">
        <f t="shared" si="15"/>
        <v>914742.52</v>
      </c>
      <c r="K55" s="20">
        <f>SUM(B55:J55)</f>
        <v>15344209.110000001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1619986.24</v>
      </c>
      <c r="C61" s="10">
        <f t="shared" si="17"/>
        <v>1614027.7353038653</v>
      </c>
      <c r="D61" s="10">
        <f t="shared" si="17"/>
        <v>3507857.8153196312</v>
      </c>
      <c r="E61" s="10">
        <f t="shared" si="17"/>
        <v>1157854.3903091778</v>
      </c>
      <c r="F61" s="10">
        <f t="shared" si="17"/>
        <v>1230085.3910676716</v>
      </c>
      <c r="G61" s="10">
        <f t="shared" si="17"/>
        <v>1314305.9808953772</v>
      </c>
      <c r="H61" s="10">
        <f t="shared" si="17"/>
        <v>2302102.801348497</v>
      </c>
      <c r="I61" s="10">
        <f>SUM(I62:I74)</f>
        <v>1683246.24</v>
      </c>
      <c r="J61" s="10">
        <f t="shared" si="17"/>
        <v>914742.52191839</v>
      </c>
      <c r="K61" s="5">
        <f>SUM(K62:K74)</f>
        <v>15344209.116162611</v>
      </c>
      <c r="L61" s="9"/>
    </row>
    <row r="62" spans="1:12" ht="16.5" customHeight="1">
      <c r="A62" s="7" t="s">
        <v>55</v>
      </c>
      <c r="B62" s="8">
        <v>1418621.95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1418621.95</v>
      </c>
      <c r="L62"/>
    </row>
    <row r="63" spans="1:12" ht="16.5" customHeight="1">
      <c r="A63" s="7" t="s">
        <v>56</v>
      </c>
      <c r="B63" s="8">
        <v>201364.29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201364.29</v>
      </c>
      <c r="L63"/>
    </row>
    <row r="64" spans="1:12" ht="16.5" customHeight="1">
      <c r="A64" s="7" t="s">
        <v>4</v>
      </c>
      <c r="B64" s="6">
        <v>0</v>
      </c>
      <c r="C64" s="8">
        <v>1614027.7353038653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1614027.7353038653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3507857.8153196312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3507857.8153196312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1157854.3903091778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1157854.3903091778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1230085.3910676716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1230085.3910676716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1314305.9808953772</v>
      </c>
      <c r="H68" s="6">
        <v>0</v>
      </c>
      <c r="I68" s="6">
        <v>0</v>
      </c>
      <c r="J68" s="6">
        <v>0</v>
      </c>
      <c r="K68" s="5">
        <f t="shared" si="18"/>
        <v>1314305.9808953772</v>
      </c>
    </row>
    <row r="69" spans="1:11" ht="16.5" customHeight="1">
      <c r="A69" s="7" t="s">
        <v>48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2302102.801348497</v>
      </c>
      <c r="I69" s="6">
        <v>0</v>
      </c>
      <c r="J69" s="6">
        <v>0</v>
      </c>
      <c r="K69" s="5">
        <f t="shared" si="18"/>
        <v>2302102.801348497</v>
      </c>
    </row>
    <row r="70" spans="1:11" ht="16.5" customHeight="1">
      <c r="A70" s="7" t="s">
        <v>49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50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629365.77</v>
      </c>
      <c r="J71" s="6">
        <v>0</v>
      </c>
      <c r="K71" s="5">
        <f t="shared" si="18"/>
        <v>629365.77</v>
      </c>
    </row>
    <row r="72" spans="1:11" ht="16.5" customHeight="1">
      <c r="A72" s="7" t="s">
        <v>51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1053880.47</v>
      </c>
      <c r="J72" s="6">
        <v>0</v>
      </c>
      <c r="K72" s="5">
        <f t="shared" si="18"/>
        <v>1053880.47</v>
      </c>
    </row>
    <row r="73" spans="1:11" ht="16.5" customHeight="1">
      <c r="A73" s="7" t="s">
        <v>52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914742.52191839</v>
      </c>
      <c r="K73" s="5">
        <f t="shared" si="18"/>
        <v>914742.52191839</v>
      </c>
    </row>
    <row r="74" spans="1:11" ht="18" customHeight="1">
      <c r="A74" s="4" t="s">
        <v>63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73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2023-09-29T09:23:18Z</dcterms:modified>
  <cp:category/>
  <cp:version/>
  <cp:contentType/>
  <cp:contentStatus/>
</cp:coreProperties>
</file>