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<sst xmlns="http://schemas.openxmlformats.org/spreadsheetml/2006/main" count="83" uniqueCount="82">
  <si>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</si>
  <si>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</si>
  <si>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</si>
  <si>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</si>
  <si>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</si>
  <si>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</si>
  <si>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</si>
  <si>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</si>
  <si>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</si>
  <si>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</si>
  <si>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</si>
  <si>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</si>
  <si>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</si>
  <si>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</si>
  <si>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</si>
  <si>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</si>
  <si>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</si>
  <si>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</si>
  <si>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</si>
  <si>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</si>
  <si>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</si>
  <si>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</si>
  <si>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</si>
  <si>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</si>
  <si>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</si>
  <si>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</si>
  <si>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</si>
  <si>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</si>
  <si>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</si>
  <si>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</si>
  <si>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</si>
  <si>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</si>
  <si>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</si>
  <si>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</si>
  <si>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</si>
  <si>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</si>
  <si>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</si>
  <si>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</si>
  <si>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</si>
  <si>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</si>
  <si>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</si>
  <si>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</si>
  <si>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</si>
  <si>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</si>
  <si>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</si>
  <si>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</si>
  <si>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</si>
  <si>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</si>
  <si>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</si>
  <si>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</si>
  <si>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</si>
  <si>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</si>
  <si>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</si>
  <si>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</si>
  <si>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</si>
  <si>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</si>
  <si>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</si>
  <si>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</si>
  <si>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</si>
  <si>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</si>
  <si>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</si>
  <si>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</si>
  <si>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</si>
  <si>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</si>
  <si>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</si>
  <si>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</si>
  <si>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</si>
  <si>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</si>
  <si>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</si>
  <si>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</si>
  <si>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</si>
  <si>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</si>
  <si>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</si>
  <si>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</si>
  <si>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</si>
  <si>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</si>
  <si>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</si>
  <si>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</si>
  <si>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15/09/23 - VENCIMENTO 22/09/23</t>
  </si>
  <si>
    <t>5.2.10. Chip Claro</t>
  </si>
  <si>
    <t>5.3. Revisão de Remuneração pelo Transporte Coletivo ¹</t>
  </si>
  <si>
    <t>¹ Tarifa combustível e fator de transição de 01 a 14/09.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</si>
</sst>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46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45</v>
      </c>
      <c r="B4" s="64" t="s">
        <v>44</v>
      </c>
      <c r="C4" s="65"/>
      <c r="D4" s="65"/>
      <c r="E4" s="65"/>
      <c r="F4" s="65"/>
      <c r="G4" s="65"/>
      <c r="H4" s="65"/>
      <c r="I4" s="65"/>
      <c r="J4" s="65"/>
      <c r="K4" s="63" t="s">
        <v>43</v>
      </c>
    </row>
    <row r="5" spans="1:11" ht="43.5" customHeight="1">
      <c r="A5" s="63"/>
      <c r="B5" s="48" t="s">
        <v>56</v>
      </c>
      <c r="C5" s="48" t="s">
        <v>42</v>
      </c>
      <c r="D5" s="49" t="s">
        <v>57</v>
      </c>
      <c r="E5" s="49" t="s">
        <v>58</v>
      </c>
      <c r="F5" s="49" t="s">
        <v>59</v>
      </c>
      <c r="G5" s="48" t="s">
        <v>60</v>
      </c>
      <c r="H5" s="49" t="s">
        <v>57</v>
      </c>
      <c r="I5" s="48" t="s">
        <v>41</v>
      </c>
      <c r="J5" s="48" t="s">
        <v>61</v>
      </c>
      <c r="K5" s="63"/>
    </row>
    <row r="6" spans="1:11" ht="18.75" customHeight="1">
      <c r="A6" s="63"/>
      <c r="B6" s="47" t="s">
        <v>40</v>
      </c>
      <c r="C6" s="47" t="s">
        <v>39</v>
      </c>
      <c r="D6" s="47" t="s">
        <v>38</v>
      </c>
      <c r="E6" s="47" t="s">
        <v>37</v>
      </c>
      <c r="F6" s="47" t="s">
        <v>36</v>
      </c>
      <c r="G6" s="47" t="s">
        <v>35</v>
      </c>
      <c r="H6" s="47" t="s">
        <v>34</v>
      </c>
      <c r="I6" s="47" t="s">
        <v>33</v>
      </c>
      <c r="J6" s="47" t="s">
        <v>32</v>
      </c>
      <c r="K6" s="63"/>
    </row>
    <row r="7" spans="1:14" ht="16.5" customHeight="1">
      <c r="A7" s="13" t="s">
        <v>31</v>
      </c>
      <c r="B7" s="46">
        <f>+B8+B11</f>
        <v>339055</v>
      </c>
      <c r="C7" s="46">
        <f aca="true" t="shared" si="0" ref="C7:J7">+C8+C11</f>
        <v>276237</v>
      </c>
      <c r="D7" s="46">
        <f t="shared" si="0"/>
        <v>334001</v>
      </c>
      <c r="E7" s="46">
        <f t="shared" si="0"/>
        <v>185215</v>
      </c>
      <c r="F7" s="46">
        <f t="shared" si="0"/>
        <v>237438</v>
      </c>
      <c r="G7" s="46">
        <f t="shared" si="0"/>
        <v>225827</v>
      </c>
      <c r="H7" s="46">
        <f t="shared" si="0"/>
        <v>260976</v>
      </c>
      <c r="I7" s="46">
        <f t="shared" si="0"/>
        <v>365342</v>
      </c>
      <c r="J7" s="46">
        <f t="shared" si="0"/>
        <v>117259</v>
      </c>
      <c r="K7" s="38">
        <f aca="true" t="shared" si="1" ref="K7:K13">SUM(B7:J7)</f>
        <v>2341350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15393</v>
      </c>
      <c r="C8" s="44">
        <f t="shared" si="2"/>
        <v>16085</v>
      </c>
      <c r="D8" s="44">
        <f t="shared" si="2"/>
        <v>14347</v>
      </c>
      <c r="E8" s="44">
        <f t="shared" si="2"/>
        <v>10170</v>
      </c>
      <c r="F8" s="44">
        <f t="shared" si="2"/>
        <v>11059</v>
      </c>
      <c r="G8" s="44">
        <f t="shared" si="2"/>
        <v>5841</v>
      </c>
      <c r="H8" s="44">
        <f t="shared" si="2"/>
        <v>4923</v>
      </c>
      <c r="I8" s="44">
        <f t="shared" si="2"/>
        <v>15456</v>
      </c>
      <c r="J8" s="44">
        <f t="shared" si="2"/>
        <v>3170</v>
      </c>
      <c r="K8" s="38">
        <f t="shared" si="1"/>
        <v>96444</v>
      </c>
      <c r="L8"/>
      <c r="M8"/>
      <c r="N8"/>
    </row>
    <row r="9" spans="1:14" ht="16.5" customHeight="1">
      <c r="A9" s="22" t="s">
        <v>30</v>
      </c>
      <c r="B9" s="44">
        <v>15343</v>
      </c>
      <c r="C9" s="44">
        <v>16084</v>
      </c>
      <c r="D9" s="44">
        <v>14347</v>
      </c>
      <c r="E9" s="44">
        <v>9947</v>
      </c>
      <c r="F9" s="44">
        <v>11051</v>
      </c>
      <c r="G9" s="44">
        <v>5839</v>
      </c>
      <c r="H9" s="44">
        <v>4923</v>
      </c>
      <c r="I9" s="44">
        <v>15391</v>
      </c>
      <c r="J9" s="44">
        <v>3170</v>
      </c>
      <c r="K9" s="38">
        <f t="shared" si="1"/>
        <v>96095</v>
      </c>
      <c r="L9"/>
      <c r="M9"/>
      <c r="N9"/>
    </row>
    <row r="10" spans="1:14" ht="16.5" customHeight="1">
      <c r="A10" s="22" t="s">
        <v>29</v>
      </c>
      <c r="B10" s="44">
        <v>50</v>
      </c>
      <c r="C10" s="44">
        <v>1</v>
      </c>
      <c r="D10" s="44">
        <v>0</v>
      </c>
      <c r="E10" s="44">
        <v>223</v>
      </c>
      <c r="F10" s="44">
        <v>8</v>
      </c>
      <c r="G10" s="44">
        <v>2</v>
      </c>
      <c r="H10" s="44">
        <v>0</v>
      </c>
      <c r="I10" s="44">
        <v>65</v>
      </c>
      <c r="J10" s="44">
        <v>0</v>
      </c>
      <c r="K10" s="38">
        <f t="shared" si="1"/>
        <v>349</v>
      </c>
      <c r="L10"/>
      <c r="M10"/>
      <c r="N10"/>
    </row>
    <row r="11" spans="1:14" ht="16.5" customHeight="1">
      <c r="A11" s="43" t="s">
        <v>65</v>
      </c>
      <c r="B11" s="42">
        <v>323662</v>
      </c>
      <c r="C11" s="42">
        <v>260152</v>
      </c>
      <c r="D11" s="42">
        <v>319654</v>
      </c>
      <c r="E11" s="42">
        <v>175045</v>
      </c>
      <c r="F11" s="42">
        <v>226379</v>
      </c>
      <c r="G11" s="42">
        <v>219986</v>
      </c>
      <c r="H11" s="42">
        <v>256053</v>
      </c>
      <c r="I11" s="42">
        <v>349886</v>
      </c>
      <c r="J11" s="42">
        <v>114089</v>
      </c>
      <c r="K11" s="38">
        <f t="shared" si="1"/>
        <v>2244906</v>
      </c>
      <c r="L11" s="59"/>
      <c r="M11" s="59"/>
      <c r="N11" s="59"/>
    </row>
    <row r="12" spans="1:14" ht="16.5" customHeight="1">
      <c r="A12" s="22" t="s">
        <v>77</v>
      </c>
      <c r="B12" s="42">
        <v>22470</v>
      </c>
      <c r="C12" s="42">
        <v>19776</v>
      </c>
      <c r="D12" s="42">
        <v>24337</v>
      </c>
      <c r="E12" s="42">
        <v>16241</v>
      </c>
      <c r="F12" s="42">
        <v>13568</v>
      </c>
      <c r="G12" s="42">
        <v>12182</v>
      </c>
      <c r="H12" s="42">
        <v>12274</v>
      </c>
      <c r="I12" s="42">
        <v>18442</v>
      </c>
      <c r="J12" s="42">
        <v>4898</v>
      </c>
      <c r="K12" s="38">
        <f t="shared" si="1"/>
        <v>144188</v>
      </c>
      <c r="L12" s="59"/>
      <c r="M12" s="59"/>
      <c r="N12" s="59"/>
    </row>
    <row r="13" spans="1:14" ht="16.5" customHeight="1">
      <c r="A13" s="22" t="s">
        <v>66</v>
      </c>
      <c r="B13" s="42">
        <f>+B11-B12</f>
        <v>301192</v>
      </c>
      <c r="C13" s="42">
        <f>+C11-C12</f>
        <v>240376</v>
      </c>
      <c r="D13" s="42">
        <f>+D11-D12</f>
        <v>295317</v>
      </c>
      <c r="E13" s="42">
        <f aca="true" t="shared" si="3" ref="E13:J13">+E11-E12</f>
        <v>158804</v>
      </c>
      <c r="F13" s="42">
        <f t="shared" si="3"/>
        <v>212811</v>
      </c>
      <c r="G13" s="42">
        <f t="shared" si="3"/>
        <v>207804</v>
      </c>
      <c r="H13" s="42">
        <f t="shared" si="3"/>
        <v>243779</v>
      </c>
      <c r="I13" s="42">
        <f t="shared" si="3"/>
        <v>331444</v>
      </c>
      <c r="J13" s="42">
        <f t="shared" si="3"/>
        <v>109191</v>
      </c>
      <c r="K13" s="38">
        <f t="shared" si="1"/>
        <v>2100718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28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67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27</v>
      </c>
      <c r="B18" s="39">
        <v>1.125848755070969</v>
      </c>
      <c r="C18" s="39">
        <v>1.183355697813894</v>
      </c>
      <c r="D18" s="39">
        <v>1.107049454282339</v>
      </c>
      <c r="E18" s="39">
        <v>1.405880915133195</v>
      </c>
      <c r="F18" s="39">
        <v>1.0272844346763</v>
      </c>
      <c r="G18" s="39">
        <v>1.17475732270886</v>
      </c>
      <c r="H18" s="39">
        <v>1.164191407259587</v>
      </c>
      <c r="I18" s="39">
        <v>1.135517302294653</v>
      </c>
      <c r="J18" s="39">
        <v>1.097984980653326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69</v>
      </c>
      <c r="B20" s="36">
        <f>SUM(B21:B28)</f>
        <v>1788616.2799999998</v>
      </c>
      <c r="C20" s="36">
        <f aca="true" t="shared" si="4" ref="C20:J20">SUM(C21:C28)</f>
        <v>1680314.71</v>
      </c>
      <c r="D20" s="36">
        <f t="shared" si="4"/>
        <v>2103887.4999999995</v>
      </c>
      <c r="E20" s="36">
        <f t="shared" si="4"/>
        <v>1295436.0499999996</v>
      </c>
      <c r="F20" s="36">
        <f t="shared" si="4"/>
        <v>1276717.9300000002</v>
      </c>
      <c r="G20" s="36">
        <f t="shared" si="4"/>
        <v>1402716.7800000003</v>
      </c>
      <c r="H20" s="36">
        <f t="shared" si="4"/>
        <v>1285469.6400000001</v>
      </c>
      <c r="I20" s="36">
        <f t="shared" si="4"/>
        <v>1782293.9100000001</v>
      </c>
      <c r="J20" s="36">
        <f t="shared" si="4"/>
        <v>621381.12</v>
      </c>
      <c r="K20" s="36">
        <f aca="true" t="shared" si="5" ref="K20:K28">SUM(B20:J20)</f>
        <v>13236833.92</v>
      </c>
      <c r="L20"/>
      <c r="M20"/>
      <c r="N20"/>
    </row>
    <row r="21" spans="1:14" ht="16.5" customHeight="1">
      <c r="A21" s="35" t="s">
        <v>26</v>
      </c>
      <c r="B21" s="58">
        <f>ROUND((B15+B16)*B7,2)</f>
        <v>1530799.42</v>
      </c>
      <c r="C21" s="58">
        <f>ROUND((C15+C16)*C7,2)</f>
        <v>1370135.52</v>
      </c>
      <c r="D21" s="58">
        <f aca="true" t="shared" si="6" ref="D21:J21">ROUND((D15+D16)*D7,2)</f>
        <v>1836504.5</v>
      </c>
      <c r="E21" s="58">
        <f t="shared" si="6"/>
        <v>885438.83</v>
      </c>
      <c r="F21" s="58">
        <f t="shared" si="6"/>
        <v>1201222.59</v>
      </c>
      <c r="G21" s="58">
        <f t="shared" si="6"/>
        <v>1154043.72</v>
      </c>
      <c r="H21" s="58">
        <f t="shared" si="6"/>
        <v>1061911.34</v>
      </c>
      <c r="I21" s="58">
        <f t="shared" si="6"/>
        <v>1501628.69</v>
      </c>
      <c r="J21" s="58">
        <f t="shared" si="6"/>
        <v>545348.16</v>
      </c>
      <c r="K21" s="30">
        <f t="shared" si="5"/>
        <v>11087032.77</v>
      </c>
      <c r="L21"/>
      <c r="M21"/>
      <c r="N21"/>
    </row>
    <row r="22" spans="1:14" ht="16.5" customHeight="1">
      <c r="A22" s="18" t="s">
        <v>25</v>
      </c>
      <c r="B22" s="30">
        <f aca="true" t="shared" si="7" ref="B22:J22">IF(B18&lt;&gt;0,ROUND((B18-1)*B21,2),0)</f>
        <v>192649.2</v>
      </c>
      <c r="C22" s="30">
        <f t="shared" si="7"/>
        <v>251222.15</v>
      </c>
      <c r="D22" s="30">
        <f t="shared" si="7"/>
        <v>196596.8</v>
      </c>
      <c r="E22" s="30">
        <f t="shared" si="7"/>
        <v>359382.72</v>
      </c>
      <c r="F22" s="30">
        <f t="shared" si="7"/>
        <v>32774.68</v>
      </c>
      <c r="G22" s="30">
        <f t="shared" si="7"/>
        <v>201677.59</v>
      </c>
      <c r="H22" s="30">
        <f t="shared" si="7"/>
        <v>174356.72</v>
      </c>
      <c r="I22" s="30">
        <f t="shared" si="7"/>
        <v>203496.67</v>
      </c>
      <c r="J22" s="30">
        <f t="shared" si="7"/>
        <v>53435.93</v>
      </c>
      <c r="K22" s="30">
        <f t="shared" si="5"/>
        <v>1665592.4599999997</v>
      </c>
      <c r="L22"/>
      <c r="M22"/>
      <c r="N22"/>
    </row>
    <row r="23" spans="1:14" ht="16.5" customHeight="1">
      <c r="A23" s="18" t="s">
        <v>24</v>
      </c>
      <c r="B23" s="30">
        <v>60615.84</v>
      </c>
      <c r="C23" s="30">
        <v>52787.59</v>
      </c>
      <c r="D23" s="30">
        <v>62211.19</v>
      </c>
      <c r="E23" s="30">
        <v>43280.2</v>
      </c>
      <c r="F23" s="30">
        <v>39006.02</v>
      </c>
      <c r="G23" s="30">
        <v>43089.96</v>
      </c>
      <c r="H23" s="30">
        <v>43551.26</v>
      </c>
      <c r="I23" s="30">
        <v>70747.86</v>
      </c>
      <c r="J23" s="30">
        <v>19811.71</v>
      </c>
      <c r="K23" s="30">
        <f t="shared" si="5"/>
        <v>435101.63</v>
      </c>
      <c r="L23"/>
      <c r="M23"/>
      <c r="N23"/>
    </row>
    <row r="24" spans="1:14" ht="16.5" customHeight="1">
      <c r="A24" s="18" t="s">
        <v>23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68</v>
      </c>
      <c r="B26" s="30">
        <v>1429.38</v>
      </c>
      <c r="C26" s="30">
        <v>1342.16</v>
      </c>
      <c r="D26" s="30">
        <v>1679.8</v>
      </c>
      <c r="E26" s="30">
        <v>1035.46</v>
      </c>
      <c r="F26" s="30">
        <v>1018.57</v>
      </c>
      <c r="G26" s="30">
        <v>1119.87</v>
      </c>
      <c r="H26" s="30">
        <v>1027.02</v>
      </c>
      <c r="I26" s="30">
        <v>1423.75</v>
      </c>
      <c r="J26" s="30">
        <v>495.22</v>
      </c>
      <c r="K26" s="30">
        <f t="shared" si="5"/>
        <v>10571.23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76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1020.85</v>
      </c>
      <c r="J28" s="30">
        <v>338.85</v>
      </c>
      <c r="K28" s="30">
        <f t="shared" si="5"/>
        <v>6824.36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21</v>
      </c>
      <c r="B31" s="30">
        <f aca="true" t="shared" si="8" ref="B31:J31">+B32+B37+B49</f>
        <v>21710.36</v>
      </c>
      <c r="C31" s="30">
        <f t="shared" si="8"/>
        <v>47273.61</v>
      </c>
      <c r="D31" s="30">
        <f t="shared" si="8"/>
        <v>59475.999999999956</v>
      </c>
      <c r="E31" s="30">
        <f t="shared" si="8"/>
        <v>-864.6699999999983</v>
      </c>
      <c r="F31" s="30">
        <f t="shared" si="8"/>
        <v>42549.23000000001</v>
      </c>
      <c r="G31" s="30">
        <f t="shared" si="8"/>
        <v>19907.070000000007</v>
      </c>
      <c r="H31" s="30">
        <f t="shared" si="8"/>
        <v>55552.8</v>
      </c>
      <c r="I31" s="30">
        <f t="shared" si="8"/>
        <v>35197.71000000002</v>
      </c>
      <c r="J31" s="30">
        <f t="shared" si="8"/>
        <v>18306.749999999993</v>
      </c>
      <c r="K31" s="30">
        <f aca="true" t="shared" si="9" ref="K31:K39">SUM(B31:J31)</f>
        <v>299108.86</v>
      </c>
      <c r="L31"/>
      <c r="M31"/>
      <c r="N31"/>
    </row>
    <row r="32" spans="1:14" ht="16.5" customHeight="1">
      <c r="A32" s="18" t="s">
        <v>20</v>
      </c>
      <c r="B32" s="30">
        <f aca="true" t="shared" si="10" ref="B32:J32">B33+B34+B35+B36</f>
        <v>-109914.25</v>
      </c>
      <c r="C32" s="30">
        <f t="shared" si="10"/>
        <v>-76756.5</v>
      </c>
      <c r="D32" s="30">
        <f t="shared" si="10"/>
        <v>-79083.90000000001</v>
      </c>
      <c r="E32" s="30">
        <f t="shared" si="10"/>
        <v>-89525.19</v>
      </c>
      <c r="F32" s="30">
        <f t="shared" si="10"/>
        <v>-48624.4</v>
      </c>
      <c r="G32" s="30">
        <f t="shared" si="10"/>
        <v>-60748.549999999996</v>
      </c>
      <c r="H32" s="30">
        <f t="shared" si="10"/>
        <v>-32078</v>
      </c>
      <c r="I32" s="30">
        <f t="shared" si="10"/>
        <v>-83976.43</v>
      </c>
      <c r="J32" s="30">
        <f t="shared" si="10"/>
        <v>-18963.05</v>
      </c>
      <c r="K32" s="30">
        <f t="shared" si="9"/>
        <v>-599670.27</v>
      </c>
      <c r="L32"/>
      <c r="M32"/>
      <c r="N32"/>
    </row>
    <row r="33" spans="1:14" s="23" customFormat="1" ht="16.5" customHeight="1">
      <c r="A33" s="29" t="s">
        <v>53</v>
      </c>
      <c r="B33" s="30">
        <f aca="true" t="shared" si="11" ref="B33:J33">-ROUND((B9)*$E$3,2)</f>
        <v>-67509.2</v>
      </c>
      <c r="C33" s="30">
        <f t="shared" si="11"/>
        <v>-70769.6</v>
      </c>
      <c r="D33" s="30">
        <f t="shared" si="11"/>
        <v>-63126.8</v>
      </c>
      <c r="E33" s="30">
        <f t="shared" si="11"/>
        <v>-43766.8</v>
      </c>
      <c r="F33" s="30">
        <f t="shared" si="11"/>
        <v>-48624.4</v>
      </c>
      <c r="G33" s="30">
        <f t="shared" si="11"/>
        <v>-25691.6</v>
      </c>
      <c r="H33" s="30">
        <f t="shared" si="11"/>
        <v>-21661.2</v>
      </c>
      <c r="I33" s="30">
        <f t="shared" si="11"/>
        <v>-67720.4</v>
      </c>
      <c r="J33" s="30">
        <f t="shared" si="11"/>
        <v>-13948</v>
      </c>
      <c r="K33" s="30">
        <f t="shared" si="9"/>
        <v>-422818</v>
      </c>
      <c r="L33" s="28"/>
      <c r="M33"/>
      <c r="N33"/>
    </row>
    <row r="34" spans="1:14" ht="16.5" customHeight="1">
      <c r="A34" s="25" t="s">
        <v>19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18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17</v>
      </c>
      <c r="B36" s="30">
        <v>-42405.05</v>
      </c>
      <c r="C36" s="30">
        <v>-5986.9</v>
      </c>
      <c r="D36" s="30">
        <v>-15957.1</v>
      </c>
      <c r="E36" s="30">
        <v>-45758.39</v>
      </c>
      <c r="F36" s="26">
        <v>0</v>
      </c>
      <c r="G36" s="30">
        <v>-35056.95</v>
      </c>
      <c r="H36" s="30">
        <v>-10416.8</v>
      </c>
      <c r="I36" s="30">
        <v>-16256.03</v>
      </c>
      <c r="J36" s="30">
        <v>-5015.05</v>
      </c>
      <c r="K36" s="30">
        <f t="shared" si="9"/>
        <v>-176852.27</v>
      </c>
      <c r="L36"/>
      <c r="M36"/>
      <c r="N36"/>
    </row>
    <row r="37" spans="1:14" s="23" customFormat="1" ht="16.5" customHeight="1">
      <c r="A37" s="18" t="s">
        <v>16</v>
      </c>
      <c r="B37" s="27">
        <f aca="true" t="shared" si="12" ref="B37:J37">SUM(B38:B47)</f>
        <v>-3639.26</v>
      </c>
      <c r="C37" s="27">
        <f t="shared" si="12"/>
        <v>-3864.62</v>
      </c>
      <c r="D37" s="27">
        <f t="shared" si="12"/>
        <v>-24174.040000000037</v>
      </c>
      <c r="E37" s="27">
        <f t="shared" si="12"/>
        <v>-8454.62</v>
      </c>
      <c r="F37" s="27">
        <f t="shared" si="12"/>
        <v>-9178.939999999999</v>
      </c>
      <c r="G37" s="27">
        <f t="shared" si="12"/>
        <v>-30564.62</v>
      </c>
      <c r="H37" s="27">
        <f t="shared" si="12"/>
        <v>-12854.7</v>
      </c>
      <c r="I37" s="27">
        <f t="shared" si="12"/>
        <v>-18058.68</v>
      </c>
      <c r="J37" s="27">
        <f t="shared" si="12"/>
        <v>-8312.880000000008</v>
      </c>
      <c r="K37" s="30">
        <f t="shared" si="9"/>
        <v>-119102.36000000004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14</v>
      </c>
      <c r="B39" s="27">
        <v>-2029.99</v>
      </c>
      <c r="C39" s="27">
        <v>0</v>
      </c>
      <c r="D39" s="27">
        <v>0</v>
      </c>
      <c r="E39" s="27">
        <v>0</v>
      </c>
      <c r="F39" s="27">
        <v>-5824.32</v>
      </c>
      <c r="G39" s="27">
        <v>-27720</v>
      </c>
      <c r="H39" s="27">
        <v>0</v>
      </c>
      <c r="I39" s="27">
        <v>-8799.44</v>
      </c>
      <c r="J39" s="27">
        <v>0</v>
      </c>
      <c r="K39" s="30">
        <f t="shared" si="9"/>
        <v>-44373.75</v>
      </c>
      <c r="L39"/>
      <c r="M39"/>
      <c r="N39"/>
    </row>
    <row r="40" spans="1:14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63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79</v>
      </c>
      <c r="B47" s="30">
        <v>-1609.27</v>
      </c>
      <c r="C47" s="30">
        <v>-3864.62</v>
      </c>
      <c r="D47" s="17">
        <v>0</v>
      </c>
      <c r="E47" s="30">
        <v>-8454.62</v>
      </c>
      <c r="F47" s="30">
        <v>-3354.62</v>
      </c>
      <c r="G47" s="30">
        <v>-2844.62</v>
      </c>
      <c r="H47" s="30">
        <v>-12854.7</v>
      </c>
      <c r="I47" s="30">
        <v>-9259.24</v>
      </c>
      <c r="J47" s="30">
        <v>-1314.62</v>
      </c>
      <c r="K47" s="30">
        <f t="shared" si="13"/>
        <v>-43556.31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80</v>
      </c>
      <c r="B49" s="30">
        <v>135263.87</v>
      </c>
      <c r="C49" s="30">
        <v>127894.73</v>
      </c>
      <c r="D49" s="30">
        <v>162733.94</v>
      </c>
      <c r="E49" s="30">
        <v>97115.14</v>
      </c>
      <c r="F49" s="30">
        <v>100352.57</v>
      </c>
      <c r="G49" s="30">
        <v>111220.24</v>
      </c>
      <c r="H49" s="30">
        <v>100485.5</v>
      </c>
      <c r="I49" s="30">
        <v>137232.82</v>
      </c>
      <c r="J49" s="30">
        <v>45582.68</v>
      </c>
      <c r="K49" s="30">
        <f t="shared" si="13"/>
        <v>1017881.4900000001</v>
      </c>
      <c r="L49"/>
      <c r="M49"/>
      <c r="N49"/>
    </row>
    <row r="50" spans="1:14" ht="16.5" customHeight="1">
      <c r="A50" s="18" t="s">
        <v>70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1810326.64</v>
      </c>
      <c r="C54" s="27">
        <f t="shared" si="15"/>
        <v>1727588.32</v>
      </c>
      <c r="D54" s="27">
        <f t="shared" si="15"/>
        <v>2163363.4999999995</v>
      </c>
      <c r="E54" s="27">
        <f t="shared" si="15"/>
        <v>1294571.3799999997</v>
      </c>
      <c r="F54" s="27">
        <f t="shared" si="15"/>
        <v>1319267.1600000001</v>
      </c>
      <c r="G54" s="27">
        <f t="shared" si="15"/>
        <v>1422623.8500000003</v>
      </c>
      <c r="H54" s="27">
        <f t="shared" si="15"/>
        <v>1341022.4400000002</v>
      </c>
      <c r="I54" s="27">
        <f t="shared" si="15"/>
        <v>1817491.62</v>
      </c>
      <c r="J54" s="27">
        <f t="shared" si="15"/>
        <v>639687.87</v>
      </c>
      <c r="K54" s="20">
        <f>SUM(B54:J54)</f>
        <v>13535942.78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1810326.64</v>
      </c>
      <c r="C60" s="10">
        <f t="shared" si="17"/>
        <v>1727588.324350166</v>
      </c>
      <c r="D60" s="10">
        <f t="shared" si="17"/>
        <v>2163363.504360843</v>
      </c>
      <c r="E60" s="10">
        <f t="shared" si="17"/>
        <v>1294571.3825854724</v>
      </c>
      <c r="F60" s="10">
        <f t="shared" si="17"/>
        <v>1319267.1591968979</v>
      </c>
      <c r="G60" s="10">
        <f t="shared" si="17"/>
        <v>1422623.850785949</v>
      </c>
      <c r="H60" s="10">
        <f t="shared" si="17"/>
        <v>1341022.4372362385</v>
      </c>
      <c r="I60" s="10">
        <f>SUM(I61:I73)</f>
        <v>1817491.6199999999</v>
      </c>
      <c r="J60" s="10">
        <f t="shared" si="17"/>
        <v>639687.8688778458</v>
      </c>
      <c r="K60" s="5">
        <f>SUM(K61:K73)</f>
        <v>13535942.78739341</v>
      </c>
      <c r="L60" s="9"/>
    </row>
    <row r="61" spans="1:12" ht="16.5" customHeight="1">
      <c r="A61" s="7" t="s">
        <v>54</v>
      </c>
      <c r="B61" s="8">
        <v>1583582.21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1583582.21</v>
      </c>
      <c r="L61"/>
    </row>
    <row r="62" spans="1:12" ht="16.5" customHeight="1">
      <c r="A62" s="7" t="s">
        <v>55</v>
      </c>
      <c r="B62" s="8">
        <v>226744.43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226744.43</v>
      </c>
      <c r="L62"/>
    </row>
    <row r="63" spans="1:12" ht="16.5" customHeight="1">
      <c r="A63" s="7" t="s">
        <v>4</v>
      </c>
      <c r="B63" s="6">
        <v>0</v>
      </c>
      <c r="C63" s="8">
        <v>1727588.324350166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1727588.324350166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2163363.504360843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2163363.504360843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1294571.3825854724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1294571.3825854724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1319267.1591968979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1319267.1591968979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1422623.850785949</v>
      </c>
      <c r="H67" s="6">
        <v>0</v>
      </c>
      <c r="I67" s="6">
        <v>0</v>
      </c>
      <c r="J67" s="6">
        <v>0</v>
      </c>
      <c r="K67" s="5">
        <f t="shared" si="18"/>
        <v>1422623.850785949</v>
      </c>
    </row>
    <row r="68" spans="1:11" ht="16.5" customHeight="1">
      <c r="A68" s="7" t="s">
        <v>47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1341022.4372362385</v>
      </c>
      <c r="I68" s="6">
        <v>0</v>
      </c>
      <c r="J68" s="6">
        <v>0</v>
      </c>
      <c r="K68" s="5">
        <f t="shared" si="18"/>
        <v>1341022.4372362385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664901.03</v>
      </c>
      <c r="J70" s="6">
        <v>0</v>
      </c>
      <c r="K70" s="5">
        <f t="shared" si="18"/>
        <v>664901.03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1152590.5899999999</v>
      </c>
      <c r="J71" s="6">
        <v>0</v>
      </c>
      <c r="K71" s="5">
        <f t="shared" si="18"/>
        <v>1152590.5899999999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639687.8688778458</v>
      </c>
      <c r="K72" s="5">
        <f t="shared" si="18"/>
        <v>639687.8688778458</v>
      </c>
    </row>
    <row r="73" spans="1:11" ht="18" customHeight="1">
      <c r="A73" s="4" t="s">
        <v>62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73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2023-09-22T17:10:34Z</dcterms:modified>
  <cp:category/>
  <cp:version/>
  <cp:contentType/>
  <cp:contentStatus/>
</cp:coreProperties>
</file>