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<sst xmlns="http://schemas.openxmlformats.org/spreadsheetml/2006/main" count="86" uniqueCount="85">
  <si>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</si>
  <si>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</si>
  <si>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</si>
  <si>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</si>
  <si>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</si>
  <si>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</si>
  <si>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</si>
  <si>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</si>
  <si>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</si>
  <si>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</si>
  <si>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</si>
  <si>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</si>
  <si>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</si>
  <si>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</si>
  <si>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</si>
  <si>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</si>
  <si>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</si>
  <si>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</si>
  <si>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</si>
  <si>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</si>
  <si>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</si>
  <si>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</si>
  <si>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</si>
  <si>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</si>
  <si>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</si>
  <si>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</si>
  <si>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</si>
  <si>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</si>
  <si>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</si>
  <si>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</si>
  <si>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</si>
  <si>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</si>
  <si>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</si>
  <si>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</si>
  <si>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</si>
  <si>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</si>
  <si>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</si>
  <si>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</si>
  <si>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</si>
  <si>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</si>
  <si>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</si>
  <si>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</si>
  <si>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</si>
  <si>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</si>
  <si>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</si>
  <si>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</si>
  <si>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</si>
  <si>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</si>
  <si>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</si>
  <si>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</si>
  <si>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</si>
  <si>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</si>
  <si>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</si>
  <si>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</si>
  <si>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</si>
  <si>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</si>
  <si>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</si>
  <si>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</si>
  <si>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</si>
  <si>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</si>
  <si>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</si>
  <si>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</si>
  <si>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</si>
  <si>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</si>
  <si>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</si>
  <si>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</si>
  <si>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</si>
  <si>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</si>
  <si>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</si>
  <si>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</si>
  <si>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</si>
  <si>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</si>
  <si>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</si>
  <si>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</si>
  <si>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</si>
  <si>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</si>
  <si>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</si>
  <si>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</si>
  <si>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</si>
  <si>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</si>
  <si>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</si>
  <si>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</si>
  <si>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</si>
  <si>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</si>
  <si>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09/09/23 - VENCIMENTO 15/09/23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</si>
</sst>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40362</v>
      </c>
      <c r="C7" s="10">
        <f aca="true" t="shared" si="0" ref="C7:K7">C8+C11</f>
        <v>53196</v>
      </c>
      <c r="D7" s="10">
        <f t="shared" si="0"/>
        <v>173010</v>
      </c>
      <c r="E7" s="10">
        <f t="shared" si="0"/>
        <v>139048</v>
      </c>
      <c r="F7" s="10">
        <f t="shared" si="0"/>
        <v>153171</v>
      </c>
      <c r="G7" s="10">
        <f t="shared" si="0"/>
        <v>69074</v>
      </c>
      <c r="H7" s="10">
        <f t="shared" si="0"/>
        <v>36891</v>
      </c>
      <c r="I7" s="10">
        <f t="shared" si="0"/>
        <v>64172</v>
      </c>
      <c r="J7" s="10">
        <f t="shared" si="0"/>
        <v>41621</v>
      </c>
      <c r="K7" s="10">
        <f t="shared" si="0"/>
        <v>115885</v>
      </c>
      <c r="L7" s="10">
        <f aca="true" t="shared" si="1" ref="L7:L13">SUM(B7:K7)</f>
        <v>886430</v>
      </c>
      <c r="M7" s="11"/>
    </row>
    <row r="8" spans="1:13" ht="17.25" customHeight="1">
      <c r="A8" s="12" t="s">
        <v>82</v>
      </c>
      <c r="B8" s="13">
        <f>B9+B10</f>
        <v>3180</v>
      </c>
      <c r="C8" s="13">
        <f aca="true" t="shared" si="2" ref="C8:K8">C9+C10</f>
        <v>3300</v>
      </c>
      <c r="D8" s="13">
        <f t="shared" si="2"/>
        <v>11269</v>
      </c>
      <c r="E8" s="13">
        <f t="shared" si="2"/>
        <v>8238</v>
      </c>
      <c r="F8" s="13">
        <f t="shared" si="2"/>
        <v>8376</v>
      </c>
      <c r="G8" s="13">
        <f t="shared" si="2"/>
        <v>5061</v>
      </c>
      <c r="H8" s="13">
        <f t="shared" si="2"/>
        <v>2112</v>
      </c>
      <c r="I8" s="13">
        <f t="shared" si="2"/>
        <v>2851</v>
      </c>
      <c r="J8" s="13">
        <f t="shared" si="2"/>
        <v>2373</v>
      </c>
      <c r="K8" s="13">
        <f t="shared" si="2"/>
        <v>6434</v>
      </c>
      <c r="L8" s="13">
        <f t="shared" si="1"/>
        <v>53194</v>
      </c>
      <c r="M8"/>
    </row>
    <row r="9" spans="1:13" ht="17.25" customHeight="1">
      <c r="A9" s="14" t="s">
        <v>18</v>
      </c>
      <c r="B9" s="15">
        <v>3179</v>
      </c>
      <c r="C9" s="15">
        <v>3300</v>
      </c>
      <c r="D9" s="15">
        <v>11269</v>
      </c>
      <c r="E9" s="15">
        <v>8238</v>
      </c>
      <c r="F9" s="15">
        <v>8376</v>
      </c>
      <c r="G9" s="15">
        <v>5061</v>
      </c>
      <c r="H9" s="15">
        <v>2074</v>
      </c>
      <c r="I9" s="15">
        <v>2851</v>
      </c>
      <c r="J9" s="15">
        <v>2373</v>
      </c>
      <c r="K9" s="15">
        <v>6434</v>
      </c>
      <c r="L9" s="13">
        <f t="shared" si="1"/>
        <v>53155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38</v>
      </c>
      <c r="I10" s="15">
        <v>0</v>
      </c>
      <c r="J10" s="15">
        <v>0</v>
      </c>
      <c r="K10" s="15">
        <v>0</v>
      </c>
      <c r="L10" s="13">
        <f t="shared" si="1"/>
        <v>39</v>
      </c>
      <c r="M10"/>
    </row>
    <row r="11" spans="1:13" ht="17.25" customHeight="1">
      <c r="A11" s="12" t="s">
        <v>71</v>
      </c>
      <c r="B11" s="15">
        <v>37182</v>
      </c>
      <c r="C11" s="15">
        <v>49896</v>
      </c>
      <c r="D11" s="15">
        <v>161741</v>
      </c>
      <c r="E11" s="15">
        <v>130810</v>
      </c>
      <c r="F11" s="15">
        <v>144795</v>
      </c>
      <c r="G11" s="15">
        <v>64013</v>
      </c>
      <c r="H11" s="15">
        <v>34779</v>
      </c>
      <c r="I11" s="15">
        <v>61321</v>
      </c>
      <c r="J11" s="15">
        <v>39248</v>
      </c>
      <c r="K11" s="15">
        <v>109451</v>
      </c>
      <c r="L11" s="13">
        <f t="shared" si="1"/>
        <v>833236</v>
      </c>
      <c r="M11" s="60"/>
    </row>
    <row r="12" spans="1:13" ht="17.25" customHeight="1">
      <c r="A12" s="14" t="s">
        <v>83</v>
      </c>
      <c r="B12" s="15">
        <v>4686</v>
      </c>
      <c r="C12" s="15">
        <v>4595</v>
      </c>
      <c r="D12" s="15">
        <v>15474</v>
      </c>
      <c r="E12" s="15">
        <v>14793</v>
      </c>
      <c r="F12" s="15">
        <v>13912</v>
      </c>
      <c r="G12" s="15">
        <v>6929</v>
      </c>
      <c r="H12" s="15">
        <v>3585</v>
      </c>
      <c r="I12" s="15">
        <v>3520</v>
      </c>
      <c r="J12" s="15">
        <v>3161</v>
      </c>
      <c r="K12" s="15">
        <v>7654</v>
      </c>
      <c r="L12" s="13">
        <f t="shared" si="1"/>
        <v>78309</v>
      </c>
      <c r="M12" s="60"/>
    </row>
    <row r="13" spans="1:13" ht="17.25" customHeight="1">
      <c r="A13" s="14" t="s">
        <v>72</v>
      </c>
      <c r="B13" s="15">
        <f>+B11-B12</f>
        <v>32496</v>
      </c>
      <c r="C13" s="15">
        <f aca="true" t="shared" si="3" ref="C13:K13">+C11-C12</f>
        <v>45301</v>
      </c>
      <c r="D13" s="15">
        <f t="shared" si="3"/>
        <v>146267</v>
      </c>
      <c r="E13" s="15">
        <f t="shared" si="3"/>
        <v>116017</v>
      </c>
      <c r="F13" s="15">
        <f t="shared" si="3"/>
        <v>130883</v>
      </c>
      <c r="G13" s="15">
        <f t="shared" si="3"/>
        <v>57084</v>
      </c>
      <c r="H13" s="15">
        <f t="shared" si="3"/>
        <v>31194</v>
      </c>
      <c r="I13" s="15">
        <f t="shared" si="3"/>
        <v>57801</v>
      </c>
      <c r="J13" s="15">
        <f t="shared" si="3"/>
        <v>36087</v>
      </c>
      <c r="K13" s="15">
        <f t="shared" si="3"/>
        <v>101797</v>
      </c>
      <c r="L13" s="13">
        <f t="shared" si="1"/>
        <v>754927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73</v>
      </c>
      <c r="B16" s="20">
        <v>-0.013</v>
      </c>
      <c r="C16" s="20">
        <v>-0.0292</v>
      </c>
      <c r="D16" s="20">
        <v>-0.0347</v>
      </c>
      <c r="E16" s="20">
        <v>-0.0352</v>
      </c>
      <c r="F16" s="20">
        <v>-0.0311</v>
      </c>
      <c r="G16" s="20">
        <v>-0.0342</v>
      </c>
      <c r="H16" s="20">
        <v>-0.0376</v>
      </c>
      <c r="I16" s="20">
        <v>-0.0312</v>
      </c>
      <c r="J16" s="20">
        <v>-0.0336</v>
      </c>
      <c r="K16" s="20">
        <v>-0.0275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1.750417028967002</v>
      </c>
      <c r="C18" s="22">
        <v>1.602310736387678</v>
      </c>
      <c r="D18" s="22">
        <v>1.416286462852325</v>
      </c>
      <c r="E18" s="22">
        <v>1.372548221581182</v>
      </c>
      <c r="F18" s="22">
        <v>1.543557570331055</v>
      </c>
      <c r="G18" s="22">
        <v>1.533201559152179</v>
      </c>
      <c r="H18" s="22">
        <v>1.436004864612257</v>
      </c>
      <c r="I18" s="22">
        <v>1.435967144392368</v>
      </c>
      <c r="J18" s="22">
        <v>1.849151053202626</v>
      </c>
      <c r="K18" s="22">
        <v>1.411308885378585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520950.48</v>
      </c>
      <c r="C20" s="25">
        <f aca="true" t="shared" si="4" ref="C20:K20">SUM(C21:C28)</f>
        <v>360819.98999999993</v>
      </c>
      <c r="D20" s="25">
        <f t="shared" si="4"/>
        <v>1246597.8</v>
      </c>
      <c r="E20" s="25">
        <f t="shared" si="4"/>
        <v>978314.2899999998</v>
      </c>
      <c r="F20" s="25">
        <f t="shared" si="4"/>
        <v>1073505.1300000001</v>
      </c>
      <c r="G20" s="25">
        <f t="shared" si="4"/>
        <v>528448.9500000001</v>
      </c>
      <c r="H20" s="25">
        <f t="shared" si="4"/>
        <v>292483.94999999995</v>
      </c>
      <c r="I20" s="25">
        <f t="shared" si="4"/>
        <v>416172.17999999993</v>
      </c>
      <c r="J20" s="25">
        <f t="shared" si="4"/>
        <v>378281.0199999999</v>
      </c>
      <c r="K20" s="25">
        <f t="shared" si="4"/>
        <v>653800.5499999999</v>
      </c>
      <c r="L20" s="25">
        <f>SUM(B20:K20)</f>
        <v>6449374.339999999</v>
      </c>
      <c r="M20"/>
    </row>
    <row r="21" spans="1:13" ht="17.25" customHeight="1">
      <c r="A21" s="26" t="s">
        <v>22</v>
      </c>
      <c r="B21" s="56">
        <f>ROUND((B15+B16)*B7,2)</f>
        <v>295203.63</v>
      </c>
      <c r="C21" s="56">
        <f aca="true" t="shared" si="5" ref="C21:K21">ROUND((C15+C16)*C7,2)</f>
        <v>217896.14</v>
      </c>
      <c r="D21" s="56">
        <f t="shared" si="5"/>
        <v>843458.35</v>
      </c>
      <c r="E21" s="56">
        <f t="shared" si="5"/>
        <v>686646.83</v>
      </c>
      <c r="F21" s="56">
        <f t="shared" si="5"/>
        <v>668331.02</v>
      </c>
      <c r="G21" s="56">
        <f t="shared" si="5"/>
        <v>331396.33</v>
      </c>
      <c r="H21" s="56">
        <f t="shared" si="5"/>
        <v>194965.25</v>
      </c>
      <c r="I21" s="56">
        <f t="shared" si="5"/>
        <v>281182.45</v>
      </c>
      <c r="J21" s="56">
        <f t="shared" si="5"/>
        <v>196409.5</v>
      </c>
      <c r="K21" s="56">
        <f t="shared" si="5"/>
        <v>446562.85</v>
      </c>
      <c r="L21" s="33">
        <f aca="true" t="shared" si="6" ref="L21:L28">SUM(B21:K21)</f>
        <v>4162052.3500000006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221525.83</v>
      </c>
      <c r="C22" s="33">
        <f t="shared" si="7"/>
        <v>131241.18</v>
      </c>
      <c r="D22" s="33">
        <f t="shared" si="7"/>
        <v>351120.29</v>
      </c>
      <c r="E22" s="33">
        <f t="shared" si="7"/>
        <v>255809.06</v>
      </c>
      <c r="F22" s="33">
        <f t="shared" si="7"/>
        <v>363276.39</v>
      </c>
      <c r="G22" s="33">
        <f t="shared" si="7"/>
        <v>176701.04</v>
      </c>
      <c r="H22" s="33">
        <f t="shared" si="7"/>
        <v>85005.8</v>
      </c>
      <c r="I22" s="33">
        <f t="shared" si="7"/>
        <v>122586.31</v>
      </c>
      <c r="J22" s="33">
        <f t="shared" si="7"/>
        <v>166781.33</v>
      </c>
      <c r="K22" s="33">
        <f t="shared" si="7"/>
        <v>183675.27</v>
      </c>
      <c r="L22" s="33">
        <f t="shared" si="6"/>
        <v>2057722.5000000002</v>
      </c>
      <c r="M22"/>
    </row>
    <row r="23" spans="1:13" ht="17.25" customHeight="1">
      <c r="A23" s="27" t="s">
        <v>24</v>
      </c>
      <c r="B23" s="33">
        <v>1284.67</v>
      </c>
      <c r="C23" s="33">
        <v>9056.91</v>
      </c>
      <c r="D23" s="33">
        <v>45663</v>
      </c>
      <c r="E23" s="33">
        <v>30107.39</v>
      </c>
      <c r="F23" s="33">
        <v>35952.06</v>
      </c>
      <c r="G23" s="33">
        <v>19170.55</v>
      </c>
      <c r="H23" s="33">
        <v>9996.93</v>
      </c>
      <c r="I23" s="33">
        <v>9652.31</v>
      </c>
      <c r="J23" s="33">
        <v>10470.04</v>
      </c>
      <c r="K23" s="33">
        <v>18434.97</v>
      </c>
      <c r="L23" s="33">
        <f t="shared" si="6"/>
        <v>189788.83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616.21</v>
      </c>
      <c r="C26" s="33">
        <v>427.69</v>
      </c>
      <c r="D26" s="33">
        <v>1477.22</v>
      </c>
      <c r="E26" s="33">
        <v>1159.26</v>
      </c>
      <c r="F26" s="33">
        <v>1271.81</v>
      </c>
      <c r="G26" s="33">
        <v>624.65</v>
      </c>
      <c r="H26" s="33">
        <v>346.09</v>
      </c>
      <c r="I26" s="33">
        <v>492.41</v>
      </c>
      <c r="J26" s="33">
        <v>447.39</v>
      </c>
      <c r="K26" s="33">
        <v>773.78</v>
      </c>
      <c r="L26" s="33">
        <f t="shared" si="6"/>
        <v>7636.51</v>
      </c>
      <c r="M26" s="60"/>
    </row>
    <row r="27" spans="1:13" ht="17.25" customHeight="1">
      <c r="A27" s="27" t="s">
        <v>75</v>
      </c>
      <c r="B27" s="33">
        <v>339.32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353.04</v>
      </c>
      <c r="K27" s="33">
        <v>476.14</v>
      </c>
      <c r="L27" s="33">
        <f t="shared" si="6"/>
        <v>4501.83</v>
      </c>
      <c r="M27" s="60"/>
    </row>
    <row r="28" spans="1:13" ht="17.25" customHeight="1">
      <c r="A28" s="27" t="s">
        <v>76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-121701.19</v>
      </c>
      <c r="C31" s="33">
        <f t="shared" si="8"/>
        <v>-14520</v>
      </c>
      <c r="D31" s="33">
        <f t="shared" si="8"/>
        <v>-49583.6</v>
      </c>
      <c r="E31" s="33">
        <f t="shared" si="8"/>
        <v>-798207.59</v>
      </c>
      <c r="F31" s="33">
        <f t="shared" si="8"/>
        <v>-36854.4</v>
      </c>
      <c r="G31" s="33">
        <f t="shared" si="8"/>
        <v>-22268.4</v>
      </c>
      <c r="H31" s="33">
        <f t="shared" si="8"/>
        <v>-9125.6</v>
      </c>
      <c r="I31" s="33">
        <f t="shared" si="8"/>
        <v>-327544.4</v>
      </c>
      <c r="J31" s="33">
        <f t="shared" si="8"/>
        <v>-10441.2</v>
      </c>
      <c r="K31" s="33">
        <f t="shared" si="8"/>
        <v>-28309.6</v>
      </c>
      <c r="L31" s="33">
        <f aca="true" t="shared" si="9" ref="L31:L38">SUM(B31:K31)</f>
        <v>-1418555.9800000002</v>
      </c>
      <c r="M31"/>
    </row>
    <row r="32" spans="1:13" ht="18.75" customHeight="1">
      <c r="A32" s="27" t="s">
        <v>28</v>
      </c>
      <c r="B32" s="33">
        <f>B33+B34+B35+B36</f>
        <v>-13987.6</v>
      </c>
      <c r="C32" s="33">
        <f aca="true" t="shared" si="10" ref="C32:K32">C33+C34+C35+C36</f>
        <v>-14520</v>
      </c>
      <c r="D32" s="33">
        <f t="shared" si="10"/>
        <v>-49583.6</v>
      </c>
      <c r="E32" s="33">
        <f t="shared" si="10"/>
        <v>-36247.2</v>
      </c>
      <c r="F32" s="33">
        <f t="shared" si="10"/>
        <v>-36854.4</v>
      </c>
      <c r="G32" s="33">
        <f t="shared" si="10"/>
        <v>-22268.4</v>
      </c>
      <c r="H32" s="33">
        <f t="shared" si="10"/>
        <v>-9125.6</v>
      </c>
      <c r="I32" s="33">
        <f t="shared" si="10"/>
        <v>-12544.4</v>
      </c>
      <c r="J32" s="33">
        <f t="shared" si="10"/>
        <v>-10441.2</v>
      </c>
      <c r="K32" s="33">
        <f t="shared" si="10"/>
        <v>-28309.6</v>
      </c>
      <c r="L32" s="33">
        <f t="shared" si="9"/>
        <v>-233882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-13987.6</v>
      </c>
      <c r="C33" s="33">
        <f t="shared" si="11"/>
        <v>-14520</v>
      </c>
      <c r="D33" s="33">
        <f t="shared" si="11"/>
        <v>-49583.6</v>
      </c>
      <c r="E33" s="33">
        <f t="shared" si="11"/>
        <v>-36247.2</v>
      </c>
      <c r="F33" s="33">
        <f t="shared" si="11"/>
        <v>-36854.4</v>
      </c>
      <c r="G33" s="33">
        <f t="shared" si="11"/>
        <v>-22268.4</v>
      </c>
      <c r="H33" s="33">
        <f t="shared" si="11"/>
        <v>-9125.6</v>
      </c>
      <c r="I33" s="33">
        <f t="shared" si="11"/>
        <v>-12544.4</v>
      </c>
      <c r="J33" s="33">
        <f t="shared" si="11"/>
        <v>-10441.2</v>
      </c>
      <c r="K33" s="33">
        <f t="shared" si="11"/>
        <v>-28309.6</v>
      </c>
      <c r="L33" s="33">
        <f t="shared" si="9"/>
        <v>-233882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-107713.59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-761960.39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-315000</v>
      </c>
      <c r="J37" s="38">
        <f t="shared" si="12"/>
        <v>0</v>
      </c>
      <c r="K37" s="38">
        <f t="shared" si="12"/>
        <v>0</v>
      </c>
      <c r="L37" s="33">
        <f t="shared" si="9"/>
        <v>-1184673.98</v>
      </c>
      <c r="M37"/>
    </row>
    <row r="38" spans="1:13" ht="18.75" customHeight="1">
      <c r="A38" s="37" t="s">
        <v>33</v>
      </c>
      <c r="B38" s="38">
        <v>-81580.70999999999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-81580.70999999999</v>
      </c>
      <c r="M38"/>
    </row>
    <row r="39" spans="1:13" ht="18.75" customHeight="1">
      <c r="A39" s="37" t="s">
        <v>34</v>
      </c>
      <c r="B39" s="33">
        <v>-26132.88</v>
      </c>
      <c r="C39" s="17">
        <v>0</v>
      </c>
      <c r="D39" s="17">
        <v>0</v>
      </c>
      <c r="E39" s="33">
        <v>-5960.39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-32093.27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399249.29</v>
      </c>
      <c r="C55" s="41">
        <f t="shared" si="16"/>
        <v>346299.98999999993</v>
      </c>
      <c r="D55" s="41">
        <f t="shared" si="16"/>
        <v>1197014.2</v>
      </c>
      <c r="E55" s="41">
        <f t="shared" si="16"/>
        <v>180106.69999999984</v>
      </c>
      <c r="F55" s="41">
        <f t="shared" si="16"/>
        <v>1036650.7300000001</v>
      </c>
      <c r="G55" s="41">
        <f t="shared" si="16"/>
        <v>506180.55000000005</v>
      </c>
      <c r="H55" s="41">
        <f t="shared" si="16"/>
        <v>283358.35</v>
      </c>
      <c r="I55" s="41">
        <f t="shared" si="16"/>
        <v>88627.77999999991</v>
      </c>
      <c r="J55" s="41">
        <f t="shared" si="16"/>
        <v>367839.8199999999</v>
      </c>
      <c r="K55" s="41">
        <f t="shared" si="16"/>
        <v>625490.95</v>
      </c>
      <c r="L55" s="42">
        <f t="shared" si="14"/>
        <v>5030818.36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399249.29</v>
      </c>
      <c r="C61" s="41">
        <f aca="true" t="shared" si="18" ref="C61:J61">SUM(C62:C73)</f>
        <v>346300</v>
      </c>
      <c r="D61" s="41">
        <f t="shared" si="18"/>
        <v>1197014.2080057212</v>
      </c>
      <c r="E61" s="41">
        <f t="shared" si="18"/>
        <v>180106.69885976182</v>
      </c>
      <c r="F61" s="41">
        <f t="shared" si="18"/>
        <v>1036650.7271003531</v>
      </c>
      <c r="G61" s="41">
        <f t="shared" si="18"/>
        <v>506180.54787512694</v>
      </c>
      <c r="H61" s="41">
        <f t="shared" si="18"/>
        <v>283358.3497756418</v>
      </c>
      <c r="I61" s="41">
        <f>SUM(I62:I78)</f>
        <v>88627.78009108093</v>
      </c>
      <c r="J61" s="41">
        <f t="shared" si="18"/>
        <v>367839.8075653429</v>
      </c>
      <c r="K61" s="41">
        <f>SUM(K62:K75)</f>
        <v>625490.94</v>
      </c>
      <c r="L61" s="46">
        <f>SUM(B61:K61)</f>
        <v>5030818.349273028</v>
      </c>
      <c r="M61" s="40"/>
    </row>
    <row r="62" spans="1:13" ht="18.75" customHeight="1">
      <c r="A62" s="47" t="s">
        <v>46</v>
      </c>
      <c r="B62" s="48">
        <v>399249.29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399249.29</v>
      </c>
      <c r="M62"/>
    </row>
    <row r="63" spans="1:13" ht="18.75" customHeight="1">
      <c r="A63" s="47" t="s">
        <v>55</v>
      </c>
      <c r="B63" s="17">
        <v>0</v>
      </c>
      <c r="C63" s="48">
        <v>303358.8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303358.8</v>
      </c>
      <c r="M63"/>
    </row>
    <row r="64" spans="1:13" ht="18.75" customHeight="1">
      <c r="A64" s="47" t="s">
        <v>56</v>
      </c>
      <c r="B64" s="17">
        <v>0</v>
      </c>
      <c r="C64" s="48">
        <v>42941.2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42941.2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1197014.2080057212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1197014.2080057212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180106.69885976182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180106.69885976182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1036650.7271003531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1036650.7271003531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506180.54787512694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506180.54787512694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283358.3497756418</v>
      </c>
      <c r="I69" s="17">
        <v>0</v>
      </c>
      <c r="J69" s="17">
        <v>0</v>
      </c>
      <c r="K69" s="17">
        <v>0</v>
      </c>
      <c r="L69" s="46">
        <f t="shared" si="19"/>
        <v>283358.3497756418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88627.78009108093</v>
      </c>
      <c r="J70" s="17">
        <v>0</v>
      </c>
      <c r="K70" s="17">
        <v>0</v>
      </c>
      <c r="L70" s="46">
        <f t="shared" si="19"/>
        <v>88627.78009108093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367839.8075653429</v>
      </c>
      <c r="K71" s="17">
        <v>0</v>
      </c>
      <c r="L71" s="46">
        <f t="shared" si="19"/>
        <v>367839.8075653429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348836.3</v>
      </c>
      <c r="L72" s="46">
        <f t="shared" si="19"/>
        <v>348836.3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276654.64</v>
      </c>
      <c r="L73" s="46">
        <f t="shared" si="19"/>
        <v>276654.64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2023-09-14T18:50:41Z</dcterms:modified>
  <cp:category/>
  <cp:version/>
  <cp:contentType/>
  <cp:contentStatus/>
</cp:coreProperties>
</file>