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<sst xmlns="http://schemas.openxmlformats.org/spreadsheetml/2006/main" count="86" uniqueCount="85">
  <si>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</si>
  <si>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</si>
  <si>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</si>
  <si>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</si>
  <si>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</si>
  <si>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</si>
  <si>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</si>
  <si>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</si>
  <si>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</si>
  <si>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</si>
  <si>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</si>
  <si>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</si>
  <si>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</si>
  <si>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</si>
  <si>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</si>
  <si>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</si>
  <si>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</si>
  <si>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</si>
  <si>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</si>
  <si>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</si>
  <si>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</si>
  <si>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</si>
  <si>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</si>
  <si>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</si>
  <si>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</si>
  <si>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</si>
  <si>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</si>
  <si>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</si>
  <si>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</si>
  <si>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</si>
  <si>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</si>
  <si>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</si>
  <si>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</si>
  <si>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</si>
  <si>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</si>
  <si>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</si>
  <si>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</si>
  <si>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</si>
  <si>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</si>
  <si>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</si>
  <si>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</si>
  <si>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</si>
  <si>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</si>
  <si>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</si>
  <si>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</si>
  <si>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</si>
  <si>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</si>
  <si>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</si>
  <si>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</si>
  <si>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</si>
  <si>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</si>
  <si>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</si>
  <si>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</si>
  <si>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</si>
  <si>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</si>
  <si>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</si>
  <si>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</si>
  <si>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</si>
  <si>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</si>
  <si>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</si>
  <si>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</si>
  <si>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</si>
  <si>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</si>
  <si>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</si>
  <si>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</si>
  <si>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</si>
  <si>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</si>
  <si>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</si>
  <si>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</si>
  <si>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</si>
  <si>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</si>
  <si>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</si>
  <si>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</si>
  <si>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</si>
  <si>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</si>
  <si>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</si>
  <si>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</si>
  <si>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</si>
  <si>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</si>
  <si>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</si>
  <si>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</si>
  <si>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</si>
  <si>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</si>
  <si>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</si>
  <si>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02/09/23 - VENCIMENTO 11/09/23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</si>
</sst>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E5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76" sqref="K76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46287</v>
      </c>
      <c r="C7" s="10">
        <f aca="true" t="shared" si="0" ref="C7:K7">C8+C11</f>
        <v>57406</v>
      </c>
      <c r="D7" s="10">
        <f t="shared" si="0"/>
        <v>178937</v>
      </c>
      <c r="E7" s="10">
        <f t="shared" si="0"/>
        <v>145869</v>
      </c>
      <c r="F7" s="10">
        <f t="shared" si="0"/>
        <v>159441</v>
      </c>
      <c r="G7" s="10">
        <f t="shared" si="0"/>
        <v>72906</v>
      </c>
      <c r="H7" s="10">
        <f t="shared" si="0"/>
        <v>39911</v>
      </c>
      <c r="I7" s="10">
        <f t="shared" si="0"/>
        <v>70714</v>
      </c>
      <c r="J7" s="10">
        <f t="shared" si="0"/>
        <v>45847</v>
      </c>
      <c r="K7" s="10">
        <f t="shared" si="0"/>
        <v>126681</v>
      </c>
      <c r="L7" s="10">
        <f aca="true" t="shared" si="1" ref="L7:L13">SUM(B7:K7)</f>
        <v>943999</v>
      </c>
      <c r="M7" s="11"/>
    </row>
    <row r="8" spans="1:13" ht="17.25" customHeight="1">
      <c r="A8" s="12" t="s">
        <v>82</v>
      </c>
      <c r="B8" s="13">
        <f>B9+B10</f>
        <v>3343</v>
      </c>
      <c r="C8" s="13">
        <f aca="true" t="shared" si="2" ref="C8:K8">C9+C10</f>
        <v>3463</v>
      </c>
      <c r="D8" s="13">
        <f t="shared" si="2"/>
        <v>11220</v>
      </c>
      <c r="E8" s="13">
        <f t="shared" si="2"/>
        <v>8417</v>
      </c>
      <c r="F8" s="13">
        <f t="shared" si="2"/>
        <v>8432</v>
      </c>
      <c r="G8" s="13">
        <f t="shared" si="2"/>
        <v>4894</v>
      </c>
      <c r="H8" s="13">
        <f t="shared" si="2"/>
        <v>2281</v>
      </c>
      <c r="I8" s="13">
        <f t="shared" si="2"/>
        <v>3100</v>
      </c>
      <c r="J8" s="13">
        <f t="shared" si="2"/>
        <v>2660</v>
      </c>
      <c r="K8" s="13">
        <f t="shared" si="2"/>
        <v>6805</v>
      </c>
      <c r="L8" s="13">
        <f t="shared" si="1"/>
        <v>54615</v>
      </c>
      <c r="M8"/>
    </row>
    <row r="9" spans="1:13" ht="17.25" customHeight="1">
      <c r="A9" s="14" t="s">
        <v>18</v>
      </c>
      <c r="B9" s="15">
        <v>3339</v>
      </c>
      <c r="C9" s="15">
        <v>3463</v>
      </c>
      <c r="D9" s="15">
        <v>11220</v>
      </c>
      <c r="E9" s="15">
        <v>8417</v>
      </c>
      <c r="F9" s="15">
        <v>8432</v>
      </c>
      <c r="G9" s="15">
        <v>4894</v>
      </c>
      <c r="H9" s="15">
        <v>2213</v>
      </c>
      <c r="I9" s="15">
        <v>3100</v>
      </c>
      <c r="J9" s="15">
        <v>2660</v>
      </c>
      <c r="K9" s="15">
        <v>6805</v>
      </c>
      <c r="L9" s="13">
        <f t="shared" si="1"/>
        <v>54543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68</v>
      </c>
      <c r="I10" s="15">
        <v>0</v>
      </c>
      <c r="J10" s="15">
        <v>0</v>
      </c>
      <c r="K10" s="15">
        <v>0</v>
      </c>
      <c r="L10" s="13">
        <f t="shared" si="1"/>
        <v>72</v>
      </c>
      <c r="M10"/>
    </row>
    <row r="11" spans="1:13" ht="17.25" customHeight="1">
      <c r="A11" s="12" t="s">
        <v>71</v>
      </c>
      <c r="B11" s="15">
        <v>42944</v>
      </c>
      <c r="C11" s="15">
        <v>53943</v>
      </c>
      <c r="D11" s="15">
        <v>167717</v>
      </c>
      <c r="E11" s="15">
        <v>137452</v>
      </c>
      <c r="F11" s="15">
        <v>151009</v>
      </c>
      <c r="G11" s="15">
        <v>68012</v>
      </c>
      <c r="H11" s="15">
        <v>37630</v>
      </c>
      <c r="I11" s="15">
        <v>67614</v>
      </c>
      <c r="J11" s="15">
        <v>43187</v>
      </c>
      <c r="K11" s="15">
        <v>119876</v>
      </c>
      <c r="L11" s="13">
        <f t="shared" si="1"/>
        <v>889384</v>
      </c>
      <c r="M11" s="60"/>
    </row>
    <row r="12" spans="1:13" ht="17.25" customHeight="1">
      <c r="A12" s="14" t="s">
        <v>83</v>
      </c>
      <c r="B12" s="15">
        <v>5485</v>
      </c>
      <c r="C12" s="15">
        <v>4558</v>
      </c>
      <c r="D12" s="15">
        <v>15171</v>
      </c>
      <c r="E12" s="15">
        <v>14918</v>
      </c>
      <c r="F12" s="15">
        <v>13964</v>
      </c>
      <c r="G12" s="15">
        <v>6975</v>
      </c>
      <c r="H12" s="15">
        <v>3770</v>
      </c>
      <c r="I12" s="15">
        <v>3755</v>
      </c>
      <c r="J12" s="15">
        <v>3438</v>
      </c>
      <c r="K12" s="15">
        <v>7722</v>
      </c>
      <c r="L12" s="13">
        <f t="shared" si="1"/>
        <v>79756</v>
      </c>
      <c r="M12" s="60"/>
    </row>
    <row r="13" spans="1:13" ht="17.25" customHeight="1">
      <c r="A13" s="14" t="s">
        <v>72</v>
      </c>
      <c r="B13" s="15">
        <f>+B11-B12</f>
        <v>37459</v>
      </c>
      <c r="C13" s="15">
        <f aca="true" t="shared" si="3" ref="C13:K13">+C11-C12</f>
        <v>49385</v>
      </c>
      <c r="D13" s="15">
        <f t="shared" si="3"/>
        <v>152546</v>
      </c>
      <c r="E13" s="15">
        <f t="shared" si="3"/>
        <v>122534</v>
      </c>
      <c r="F13" s="15">
        <f t="shared" si="3"/>
        <v>137045</v>
      </c>
      <c r="G13" s="15">
        <f t="shared" si="3"/>
        <v>61037</v>
      </c>
      <c r="H13" s="15">
        <f t="shared" si="3"/>
        <v>33860</v>
      </c>
      <c r="I13" s="15">
        <f t="shared" si="3"/>
        <v>63859</v>
      </c>
      <c r="J13" s="15">
        <f t="shared" si="3"/>
        <v>39749</v>
      </c>
      <c r="K13" s="15">
        <f t="shared" si="3"/>
        <v>112154</v>
      </c>
      <c r="L13" s="13">
        <f t="shared" si="1"/>
        <v>809628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73</v>
      </c>
      <c r="B16" s="20">
        <v>-0.013</v>
      </c>
      <c r="C16" s="20">
        <v>-0.0292</v>
      </c>
      <c r="D16" s="20">
        <v>-0.0347</v>
      </c>
      <c r="E16" s="20">
        <v>-0.0352</v>
      </c>
      <c r="F16" s="20">
        <v>-0.0311</v>
      </c>
      <c r="G16" s="20">
        <v>-0.0342</v>
      </c>
      <c r="H16" s="20">
        <v>-0.0376</v>
      </c>
      <c r="I16" s="20">
        <v>-0.0312</v>
      </c>
      <c r="J16" s="20">
        <v>-0.0336</v>
      </c>
      <c r="K16" s="20">
        <v>-0.0275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1.287086699833943</v>
      </c>
      <c r="C18" s="22">
        <v>1.193472611182154</v>
      </c>
      <c r="D18" s="22">
        <v>1.117821724733635</v>
      </c>
      <c r="E18" s="22">
        <v>1.109633373745493</v>
      </c>
      <c r="F18" s="22">
        <v>1.254020557930862</v>
      </c>
      <c r="G18" s="22">
        <v>1.155581874747236</v>
      </c>
      <c r="H18" s="22">
        <v>1.076971466698124</v>
      </c>
      <c r="I18" s="22">
        <v>1.152136036527383</v>
      </c>
      <c r="J18" s="22">
        <v>1.298235584263675</v>
      </c>
      <c r="K18" s="22">
        <v>1.105554913213511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439815.31000000006</v>
      </c>
      <c r="C20" s="25">
        <f aca="true" t="shared" si="4" ref="C20:K20">SUM(C21:C28)</f>
        <v>292294.16</v>
      </c>
      <c r="D20" s="25">
        <f t="shared" si="4"/>
        <v>1027184.42</v>
      </c>
      <c r="E20" s="25">
        <f t="shared" si="4"/>
        <v>833403.32</v>
      </c>
      <c r="F20" s="25">
        <f t="shared" si="4"/>
        <v>914981.2000000001</v>
      </c>
      <c r="G20" s="25">
        <f t="shared" si="4"/>
        <v>424139</v>
      </c>
      <c r="H20" s="25">
        <f t="shared" si="4"/>
        <v>239467.03000000003</v>
      </c>
      <c r="I20" s="25">
        <f t="shared" si="4"/>
        <v>369605.11999999994</v>
      </c>
      <c r="J20" s="25">
        <f t="shared" si="4"/>
        <v>296122.1499999999</v>
      </c>
      <c r="K20" s="25">
        <f t="shared" si="4"/>
        <v>563200.1099999999</v>
      </c>
      <c r="L20" s="25">
        <f>SUM(B20:K20)</f>
        <v>5400211.82</v>
      </c>
      <c r="M20"/>
    </row>
    <row r="21" spans="1:13" ht="17.25" customHeight="1">
      <c r="A21" s="26" t="s">
        <v>22</v>
      </c>
      <c r="B21" s="56">
        <f>ROUND((B15+B16)*B7,2)</f>
        <v>338538.49</v>
      </c>
      <c r="C21" s="56">
        <f aca="true" t="shared" si="5" ref="C21:K21">ROUND((C15+C16)*C7,2)</f>
        <v>235140.72</v>
      </c>
      <c r="D21" s="56">
        <f t="shared" si="5"/>
        <v>872353.66</v>
      </c>
      <c r="E21" s="56">
        <f t="shared" si="5"/>
        <v>720330.3</v>
      </c>
      <c r="F21" s="56">
        <f t="shared" si="5"/>
        <v>695688.92</v>
      </c>
      <c r="G21" s="56">
        <f t="shared" si="5"/>
        <v>349781.12</v>
      </c>
      <c r="H21" s="56">
        <f t="shared" si="5"/>
        <v>210925.64</v>
      </c>
      <c r="I21" s="56">
        <f t="shared" si="5"/>
        <v>309847.53</v>
      </c>
      <c r="J21" s="56">
        <f t="shared" si="5"/>
        <v>216351.99</v>
      </c>
      <c r="K21" s="56">
        <f t="shared" si="5"/>
        <v>488165.23</v>
      </c>
      <c r="L21" s="33">
        <f aca="true" t="shared" si="6" ref="L21:L28">SUM(B21:K21)</f>
        <v>4437123.6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97189.9</v>
      </c>
      <c r="C22" s="33">
        <f t="shared" si="7"/>
        <v>45493.29</v>
      </c>
      <c r="D22" s="33">
        <f t="shared" si="7"/>
        <v>102782.21</v>
      </c>
      <c r="E22" s="33">
        <f t="shared" si="7"/>
        <v>78972.24</v>
      </c>
      <c r="F22" s="33">
        <f t="shared" si="7"/>
        <v>176719.29</v>
      </c>
      <c r="G22" s="33">
        <f t="shared" si="7"/>
        <v>54419.6</v>
      </c>
      <c r="H22" s="33">
        <f t="shared" si="7"/>
        <v>16235.26</v>
      </c>
      <c r="I22" s="33">
        <f t="shared" si="7"/>
        <v>47138.98</v>
      </c>
      <c r="J22" s="33">
        <f t="shared" si="7"/>
        <v>64523.86</v>
      </c>
      <c r="K22" s="33">
        <f t="shared" si="7"/>
        <v>51528.24</v>
      </c>
      <c r="L22" s="33">
        <f t="shared" si="6"/>
        <v>735002.87</v>
      </c>
      <c r="M22"/>
    </row>
    <row r="23" spans="1:13" ht="17.25" customHeight="1">
      <c r="A23" s="27" t="s">
        <v>24</v>
      </c>
      <c r="B23" s="33">
        <v>1156.2</v>
      </c>
      <c r="C23" s="33">
        <v>9056.9</v>
      </c>
      <c r="D23" s="33">
        <v>45740.23</v>
      </c>
      <c r="E23" s="33">
        <v>28349.77</v>
      </c>
      <c r="F23" s="33">
        <v>36627.33</v>
      </c>
      <c r="G23" s="33">
        <v>18791.01</v>
      </c>
      <c r="H23" s="33">
        <v>9804.23</v>
      </c>
      <c r="I23" s="33">
        <v>9845</v>
      </c>
      <c r="J23" s="33">
        <v>10662.73</v>
      </c>
      <c r="K23" s="33">
        <v>18370.74</v>
      </c>
      <c r="L23" s="33">
        <f t="shared" si="6"/>
        <v>188404.14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610.58</v>
      </c>
      <c r="C26" s="33">
        <v>405.18</v>
      </c>
      <c r="D26" s="33">
        <v>1429.38</v>
      </c>
      <c r="E26" s="33">
        <v>1159.26</v>
      </c>
      <c r="F26" s="33">
        <v>1271.81</v>
      </c>
      <c r="G26" s="33">
        <v>590.89</v>
      </c>
      <c r="H26" s="33">
        <v>332.02</v>
      </c>
      <c r="I26" s="33">
        <v>514.91</v>
      </c>
      <c r="J26" s="33">
        <v>410.81</v>
      </c>
      <c r="K26" s="33">
        <v>782.22</v>
      </c>
      <c r="L26" s="33">
        <f t="shared" si="6"/>
        <v>7507.060000000001</v>
      </c>
      <c r="M26" s="60"/>
    </row>
    <row r="27" spans="1:13" ht="17.25" customHeight="1">
      <c r="A27" s="27" t="s">
        <v>75</v>
      </c>
      <c r="B27" s="33">
        <v>339.32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353.04</v>
      </c>
      <c r="K27" s="33">
        <v>476.14</v>
      </c>
      <c r="L27" s="33">
        <f t="shared" si="6"/>
        <v>4501.83</v>
      </c>
      <c r="M27" s="60"/>
    </row>
    <row r="28" spans="1:13" ht="17.25" customHeight="1">
      <c r="A28" s="27" t="s">
        <v>76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-122405.19</v>
      </c>
      <c r="C31" s="33">
        <f t="shared" si="8"/>
        <v>-15237.2</v>
      </c>
      <c r="D31" s="33">
        <f t="shared" si="8"/>
        <v>-49368</v>
      </c>
      <c r="E31" s="33">
        <f t="shared" si="8"/>
        <v>-798995.1900000001</v>
      </c>
      <c r="F31" s="33">
        <f t="shared" si="8"/>
        <v>-37100.8</v>
      </c>
      <c r="G31" s="33">
        <f t="shared" si="8"/>
        <v>-21533.6</v>
      </c>
      <c r="H31" s="33">
        <f t="shared" si="8"/>
        <v>-9737.2</v>
      </c>
      <c r="I31" s="33">
        <f t="shared" si="8"/>
        <v>-328640</v>
      </c>
      <c r="J31" s="33">
        <f t="shared" si="8"/>
        <v>-11704</v>
      </c>
      <c r="K31" s="33">
        <f t="shared" si="8"/>
        <v>-29942</v>
      </c>
      <c r="L31" s="33">
        <f aca="true" t="shared" si="9" ref="L31:L38">SUM(B31:K31)</f>
        <v>-1424663.1800000002</v>
      </c>
      <c r="M31"/>
    </row>
    <row r="32" spans="1:13" ht="18.75" customHeight="1">
      <c r="A32" s="27" t="s">
        <v>28</v>
      </c>
      <c r="B32" s="33">
        <f>B33+B34+B35+B36</f>
        <v>-14691.6</v>
      </c>
      <c r="C32" s="33">
        <f aca="true" t="shared" si="10" ref="C32:K32">C33+C34+C35+C36</f>
        <v>-15237.2</v>
      </c>
      <c r="D32" s="33">
        <f t="shared" si="10"/>
        <v>-49368</v>
      </c>
      <c r="E32" s="33">
        <f t="shared" si="10"/>
        <v>-37034.8</v>
      </c>
      <c r="F32" s="33">
        <f t="shared" si="10"/>
        <v>-37100.8</v>
      </c>
      <c r="G32" s="33">
        <f t="shared" si="10"/>
        <v>-21533.6</v>
      </c>
      <c r="H32" s="33">
        <f t="shared" si="10"/>
        <v>-9737.2</v>
      </c>
      <c r="I32" s="33">
        <f t="shared" si="10"/>
        <v>-13640</v>
      </c>
      <c r="J32" s="33">
        <f t="shared" si="10"/>
        <v>-11704</v>
      </c>
      <c r="K32" s="33">
        <f t="shared" si="10"/>
        <v>-29942</v>
      </c>
      <c r="L32" s="33">
        <f t="shared" si="9"/>
        <v>-239989.20000000004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-14691.6</v>
      </c>
      <c r="C33" s="33">
        <f t="shared" si="11"/>
        <v>-15237.2</v>
      </c>
      <c r="D33" s="33">
        <f t="shared" si="11"/>
        <v>-49368</v>
      </c>
      <c r="E33" s="33">
        <f t="shared" si="11"/>
        <v>-37034.8</v>
      </c>
      <c r="F33" s="33">
        <f t="shared" si="11"/>
        <v>-37100.8</v>
      </c>
      <c r="G33" s="33">
        <f t="shared" si="11"/>
        <v>-21533.6</v>
      </c>
      <c r="H33" s="33">
        <f t="shared" si="11"/>
        <v>-9737.2</v>
      </c>
      <c r="I33" s="33">
        <f t="shared" si="11"/>
        <v>-13640</v>
      </c>
      <c r="J33" s="33">
        <f t="shared" si="11"/>
        <v>-11704</v>
      </c>
      <c r="K33" s="33">
        <f t="shared" si="11"/>
        <v>-29942</v>
      </c>
      <c r="L33" s="33">
        <f t="shared" si="9"/>
        <v>-239989.20000000004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-107713.59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-761960.39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-315000</v>
      </c>
      <c r="J37" s="38">
        <f t="shared" si="12"/>
        <v>0</v>
      </c>
      <c r="K37" s="38">
        <f t="shared" si="12"/>
        <v>0</v>
      </c>
      <c r="L37" s="33">
        <f t="shared" si="9"/>
        <v>-1184673.98</v>
      </c>
      <c r="M37"/>
    </row>
    <row r="38" spans="1:13" ht="18.75" customHeight="1">
      <c r="A38" s="37" t="s">
        <v>33</v>
      </c>
      <c r="B38" s="38">
        <v>-81580.70999999999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-81580.70999999999</v>
      </c>
      <c r="M38"/>
    </row>
    <row r="39" spans="1:13" ht="18.75" customHeight="1">
      <c r="A39" s="37" t="s">
        <v>34</v>
      </c>
      <c r="B39" s="33">
        <v>-26132.88</v>
      </c>
      <c r="C39" s="17">
        <v>0</v>
      </c>
      <c r="D39" s="17">
        <v>0</v>
      </c>
      <c r="E39" s="33">
        <v>-5960.39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-32093.27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-756000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-1071000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317410.12000000005</v>
      </c>
      <c r="C55" s="41">
        <f t="shared" si="16"/>
        <v>277056.95999999996</v>
      </c>
      <c r="D55" s="41">
        <f t="shared" si="16"/>
        <v>977816.42</v>
      </c>
      <c r="E55" s="41">
        <f t="shared" si="16"/>
        <v>34408.12999999989</v>
      </c>
      <c r="F55" s="41">
        <f t="shared" si="16"/>
        <v>877880.4</v>
      </c>
      <c r="G55" s="41">
        <f t="shared" si="16"/>
        <v>402605.4</v>
      </c>
      <c r="H55" s="41">
        <f t="shared" si="16"/>
        <v>229729.83000000002</v>
      </c>
      <c r="I55" s="41">
        <f t="shared" si="16"/>
        <v>40965.11999999994</v>
      </c>
      <c r="J55" s="41">
        <f t="shared" si="16"/>
        <v>284418.1499999999</v>
      </c>
      <c r="K55" s="41">
        <f t="shared" si="16"/>
        <v>533258.1099999999</v>
      </c>
      <c r="L55" s="42">
        <f t="shared" si="14"/>
        <v>3975548.6399999997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317410.12</v>
      </c>
      <c r="C61" s="41">
        <f aca="true" t="shared" si="18" ref="C61:J61">SUM(C62:C73)</f>
        <v>277056.95</v>
      </c>
      <c r="D61" s="41">
        <f t="shared" si="18"/>
        <v>977816.4319968271</v>
      </c>
      <c r="E61" s="41">
        <f t="shared" si="18"/>
        <v>34408.122295265435</v>
      </c>
      <c r="F61" s="41">
        <f t="shared" si="18"/>
        <v>877880.386461857</v>
      </c>
      <c r="G61" s="41">
        <f t="shared" si="18"/>
        <v>402605.38711900514</v>
      </c>
      <c r="H61" s="41">
        <f t="shared" si="18"/>
        <v>229729.8338554116</v>
      </c>
      <c r="I61" s="41">
        <f>SUM(I62:I78)</f>
        <v>40965.11982812401</v>
      </c>
      <c r="J61" s="41">
        <f t="shared" si="18"/>
        <v>284418.15211851924</v>
      </c>
      <c r="K61" s="41">
        <f>SUM(K62:K75)</f>
        <v>533258.11</v>
      </c>
      <c r="L61" s="46">
        <f>SUM(B61:K61)</f>
        <v>3975548.61367501</v>
      </c>
      <c r="M61" s="40"/>
    </row>
    <row r="62" spans="1:13" ht="18.75" customHeight="1">
      <c r="A62" s="47" t="s">
        <v>46</v>
      </c>
      <c r="B62" s="48">
        <v>317410.12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317410.12</v>
      </c>
      <c r="M62"/>
    </row>
    <row r="63" spans="1:13" ht="18.75" customHeight="1">
      <c r="A63" s="47" t="s">
        <v>55</v>
      </c>
      <c r="B63" s="17">
        <v>0</v>
      </c>
      <c r="C63" s="48">
        <v>242230.89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242230.89</v>
      </c>
      <c r="M63"/>
    </row>
    <row r="64" spans="1:13" ht="18.75" customHeight="1">
      <c r="A64" s="47" t="s">
        <v>56</v>
      </c>
      <c r="B64" s="17">
        <v>0</v>
      </c>
      <c r="C64" s="48">
        <v>34826.06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34826.06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977816.4319968271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977816.4319968271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34408.122295265435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34408.122295265435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877880.386461857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877880.386461857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402605.38711900514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402605.38711900514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229729.8338554116</v>
      </c>
      <c r="I69" s="17">
        <v>0</v>
      </c>
      <c r="J69" s="17">
        <v>0</v>
      </c>
      <c r="K69" s="17">
        <v>0</v>
      </c>
      <c r="L69" s="46">
        <f t="shared" si="19"/>
        <v>229729.8338554116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40965.11982812401</v>
      </c>
      <c r="J70" s="17">
        <v>0</v>
      </c>
      <c r="K70" s="17">
        <v>0</v>
      </c>
      <c r="L70" s="46">
        <f t="shared" si="19"/>
        <v>40965.11982812401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284418.15211851924</v>
      </c>
      <c r="K71" s="17">
        <v>0</v>
      </c>
      <c r="L71" s="46">
        <f t="shared" si="19"/>
        <v>284418.15211851924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290145.74</v>
      </c>
      <c r="L72" s="46">
        <f t="shared" si="19"/>
        <v>290145.74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243112.37</v>
      </c>
      <c r="L73" s="46">
        <f t="shared" si="19"/>
        <v>243112.37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2023-09-08T18:58:53Z</dcterms:modified>
  <cp:category/>
  <cp:version/>
  <cp:contentType/>
  <cp:contentStatus/>
</cp:coreProperties>
</file>