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<sst xmlns="http://schemas.openxmlformats.org/spreadsheetml/2006/main" count="89" uniqueCount="86">
  <si>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</si>
  <si>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</si>
  <si>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</si>
  <si>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</si>
  <si>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</si>
  <si>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</si>
  <si>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</si>
  <si>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</si>
  <si>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</si>
  <si>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</si>
  <si>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</si>
  <si>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</si>
  <si>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</si>
  <si>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</si>
  <si>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</si>
  <si>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</si>
  <si>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</si>
  <si>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</si>
  <si>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</si>
  <si>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</si>
  <si>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</si>
  <si>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</si>
  <si>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</si>
  <si>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</si>
  <si>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</si>
  <si>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</si>
  <si>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</si>
  <si>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</si>
  <si>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</si>
  <si>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</si>
  <si>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</si>
  <si>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</si>
  <si>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</si>
  <si>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</si>
  <si>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</si>
  <si>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</si>
  <si>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</si>
  <si>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</si>
  <si>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</si>
  <si>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</si>
  <si>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</si>
  <si>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</si>
  <si>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</si>
  <si>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</si>
  <si>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</si>
  <si>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</si>
  <si>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</si>
  <si>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</si>
  <si>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</si>
  <si>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</si>
  <si>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</si>
  <si>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</si>
  <si>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</si>
  <si>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</si>
  <si>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</si>
  <si>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</si>
  <si>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</si>
  <si>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</si>
  <si>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</si>
  <si>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</si>
  <si>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</si>
  <si>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</si>
  <si>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</si>
  <si>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</si>
  <si>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</si>
  <si>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</si>
  <si>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</si>
  <si>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</si>
  <si>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</si>
  <si>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</si>
  <si>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</si>
  <si>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</si>
  <si>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</si>
  <si>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</si>
  <si>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</si>
  <si>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</si>
  <si>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</si>
  <si>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</si>
  <si>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</si>
  <si>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</si>
  <si>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</si>
  <si>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</si>
  <si>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</si>
  <si>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</si>
  <si>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28/10/23 - VENCIMENTO 06/11/23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</si>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</sst>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269428</v>
      </c>
      <c r="C7" s="9">
        <f t="shared" si="0"/>
        <v>178075</v>
      </c>
      <c r="D7" s="9">
        <f t="shared" si="0"/>
        <v>178284</v>
      </c>
      <c r="E7" s="9">
        <f t="shared" si="0"/>
        <v>48924</v>
      </c>
      <c r="F7" s="9">
        <f t="shared" si="0"/>
        <v>111839</v>
      </c>
      <c r="G7" s="9">
        <f t="shared" si="0"/>
        <v>226699</v>
      </c>
      <c r="H7" s="9">
        <f t="shared" si="0"/>
        <v>32984</v>
      </c>
      <c r="I7" s="9">
        <f t="shared" si="0"/>
        <v>167287</v>
      </c>
      <c r="J7" s="9">
        <f t="shared" si="0"/>
        <v>145387</v>
      </c>
      <c r="K7" s="9">
        <f t="shared" si="0"/>
        <v>230060</v>
      </c>
      <c r="L7" s="9">
        <f t="shared" si="0"/>
        <v>168642</v>
      </c>
      <c r="M7" s="9">
        <f t="shared" si="0"/>
        <v>80043</v>
      </c>
      <c r="N7" s="9">
        <f t="shared" si="0"/>
        <v>51462</v>
      </c>
      <c r="O7" s="9">
        <f t="shared" si="0"/>
        <v>1889114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8966</v>
      </c>
      <c r="C8" s="11">
        <f t="shared" si="1"/>
        <v>8989</v>
      </c>
      <c r="D8" s="11">
        <f t="shared" si="1"/>
        <v>5298</v>
      </c>
      <c r="E8" s="11">
        <f t="shared" si="1"/>
        <v>1845</v>
      </c>
      <c r="F8" s="11">
        <f t="shared" si="1"/>
        <v>4070</v>
      </c>
      <c r="G8" s="11">
        <f t="shared" si="1"/>
        <v>10259</v>
      </c>
      <c r="H8" s="11">
        <f t="shared" si="1"/>
        <v>1578</v>
      </c>
      <c r="I8" s="11">
        <f t="shared" si="1"/>
        <v>9828</v>
      </c>
      <c r="J8" s="11">
        <f t="shared" si="1"/>
        <v>6464</v>
      </c>
      <c r="K8" s="11">
        <f t="shared" si="1"/>
        <v>4629</v>
      </c>
      <c r="L8" s="11">
        <f t="shared" si="1"/>
        <v>3314</v>
      </c>
      <c r="M8" s="11">
        <f t="shared" si="1"/>
        <v>3819</v>
      </c>
      <c r="N8" s="11">
        <f t="shared" si="1"/>
        <v>2497</v>
      </c>
      <c r="O8" s="11">
        <f t="shared" si="1"/>
        <v>71556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8966</v>
      </c>
      <c r="C9" s="11">
        <v>8989</v>
      </c>
      <c r="D9" s="11">
        <v>5298</v>
      </c>
      <c r="E9" s="11">
        <v>1845</v>
      </c>
      <c r="F9" s="11">
        <v>4070</v>
      </c>
      <c r="G9" s="11">
        <v>10259</v>
      </c>
      <c r="H9" s="11">
        <v>1578</v>
      </c>
      <c r="I9" s="11">
        <v>9828</v>
      </c>
      <c r="J9" s="11">
        <v>6464</v>
      </c>
      <c r="K9" s="11">
        <v>4629</v>
      </c>
      <c r="L9" s="11">
        <v>3313</v>
      </c>
      <c r="M9" s="11">
        <v>3819</v>
      </c>
      <c r="N9" s="11">
        <v>2488</v>
      </c>
      <c r="O9" s="11">
        <f>SUM(B9:N9)</f>
        <v>71546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9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260462</v>
      </c>
      <c r="C11" s="13">
        <v>169086</v>
      </c>
      <c r="D11" s="13">
        <v>172986</v>
      </c>
      <c r="E11" s="13">
        <v>47079</v>
      </c>
      <c r="F11" s="13">
        <v>107769</v>
      </c>
      <c r="G11" s="13">
        <v>216440</v>
      </c>
      <c r="H11" s="13">
        <v>31406</v>
      </c>
      <c r="I11" s="13">
        <v>157459</v>
      </c>
      <c r="J11" s="13">
        <v>138923</v>
      </c>
      <c r="K11" s="13">
        <v>225431</v>
      </c>
      <c r="L11" s="13">
        <v>165328</v>
      </c>
      <c r="M11" s="13">
        <v>76224</v>
      </c>
      <c r="N11" s="13">
        <v>48965</v>
      </c>
      <c r="O11" s="11">
        <f>SUM(B11:N11)</f>
        <v>1817558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20427</v>
      </c>
      <c r="C12" s="13">
        <v>17023</v>
      </c>
      <c r="D12" s="13">
        <v>14349</v>
      </c>
      <c r="E12" s="13">
        <v>5394</v>
      </c>
      <c r="F12" s="13">
        <v>10854</v>
      </c>
      <c r="G12" s="13">
        <v>24026</v>
      </c>
      <c r="H12" s="13">
        <v>3688</v>
      </c>
      <c r="I12" s="13">
        <v>16956</v>
      </c>
      <c r="J12" s="13">
        <v>13255</v>
      </c>
      <c r="K12" s="13">
        <v>16590</v>
      </c>
      <c r="L12" s="13">
        <v>11490</v>
      </c>
      <c r="M12" s="13">
        <v>4709</v>
      </c>
      <c r="N12" s="13">
        <v>2293</v>
      </c>
      <c r="O12" s="11">
        <f>SUM(B12:N12)</f>
        <v>161054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240035</v>
      </c>
      <c r="C13" s="15">
        <f t="shared" si="2"/>
        <v>152063</v>
      </c>
      <c r="D13" s="15">
        <f t="shared" si="2"/>
        <v>158637</v>
      </c>
      <c r="E13" s="15">
        <f t="shared" si="2"/>
        <v>41685</v>
      </c>
      <c r="F13" s="15">
        <f t="shared" si="2"/>
        <v>96915</v>
      </c>
      <c r="G13" s="15">
        <f t="shared" si="2"/>
        <v>192414</v>
      </c>
      <c r="H13" s="15">
        <f t="shared" si="2"/>
        <v>27718</v>
      </c>
      <c r="I13" s="15">
        <f t="shared" si="2"/>
        <v>140503</v>
      </c>
      <c r="J13" s="15">
        <f t="shared" si="2"/>
        <v>125668</v>
      </c>
      <c r="K13" s="15">
        <f t="shared" si="2"/>
        <v>208841</v>
      </c>
      <c r="L13" s="15">
        <f t="shared" si="2"/>
        <v>153838</v>
      </c>
      <c r="M13" s="15">
        <f t="shared" si="2"/>
        <v>71515</v>
      </c>
      <c r="N13" s="15">
        <f t="shared" si="2"/>
        <v>46672</v>
      </c>
      <c r="O13" s="11">
        <f>SUM(B13:N13)</f>
        <v>1656504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1.200519685999246</v>
      </c>
      <c r="C18" s="19">
        <v>1.271787193656959</v>
      </c>
      <c r="D18" s="19">
        <v>1.418973421714665</v>
      </c>
      <c r="E18" s="19">
        <v>0.858497074762619</v>
      </c>
      <c r="F18" s="19">
        <v>1.609936537012723</v>
      </c>
      <c r="G18" s="19">
        <v>1.477884770817196</v>
      </c>
      <c r="H18" s="19">
        <v>1.548233593538215</v>
      </c>
      <c r="I18" s="19">
        <v>1.214167106316568</v>
      </c>
      <c r="J18" s="19">
        <v>1.408881341790294</v>
      </c>
      <c r="K18" s="19">
        <v>1.163705660475999</v>
      </c>
      <c r="L18" s="19">
        <v>1.251983123232183</v>
      </c>
      <c r="M18" s="19">
        <v>1.206888487864822</v>
      </c>
      <c r="N18" s="19">
        <v>1.070966045476029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SUM(B21:B30)</f>
        <v>1062608.21</v>
      </c>
      <c r="C20" s="24">
        <f aca="true" t="shared" si="3" ref="C20:N20">SUM(C21:C30)</f>
        <v>750848.9999999999</v>
      </c>
      <c r="D20" s="24">
        <f t="shared" si="3"/>
        <v>720041.97</v>
      </c>
      <c r="E20" s="24">
        <f t="shared" si="3"/>
        <v>211406.93000000002</v>
      </c>
      <c r="F20" s="24">
        <f t="shared" si="3"/>
        <v>615787.5199999999</v>
      </c>
      <c r="G20" s="24">
        <f t="shared" si="3"/>
        <v>937414.48</v>
      </c>
      <c r="H20" s="24">
        <f t="shared" si="3"/>
        <v>208196.41999999995</v>
      </c>
      <c r="I20" s="24">
        <f t="shared" si="3"/>
        <v>692375.7000000001</v>
      </c>
      <c r="J20" s="24">
        <f t="shared" si="3"/>
        <v>678816.3</v>
      </c>
      <c r="K20" s="24">
        <f t="shared" si="3"/>
        <v>886531.0999999999</v>
      </c>
      <c r="L20" s="24">
        <f t="shared" si="3"/>
        <v>801551.89</v>
      </c>
      <c r="M20" s="24">
        <f t="shared" si="3"/>
        <v>415189.69999999995</v>
      </c>
      <c r="N20" s="24">
        <f t="shared" si="3"/>
        <v>209097.78</v>
      </c>
      <c r="O20" s="24">
        <f>O21+O22+O23+O24+O25+O26+O27+O28+O29</f>
        <v>8125799.31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795351.46</v>
      </c>
      <c r="C21" s="28">
        <f aca="true" t="shared" si="4" ref="C21:N21">ROUND((C15+C16)*C7,2)</f>
        <v>543057.52</v>
      </c>
      <c r="D21" s="28">
        <f t="shared" si="4"/>
        <v>476820.56</v>
      </c>
      <c r="E21" s="28">
        <f t="shared" si="4"/>
        <v>223533.76</v>
      </c>
      <c r="F21" s="28">
        <f t="shared" si="4"/>
        <v>346689.72</v>
      </c>
      <c r="G21" s="28">
        <f t="shared" si="4"/>
        <v>578218.47</v>
      </c>
      <c r="H21" s="28">
        <f t="shared" si="4"/>
        <v>112957.01</v>
      </c>
      <c r="I21" s="28">
        <f t="shared" si="4"/>
        <v>506561.76</v>
      </c>
      <c r="J21" s="28">
        <f t="shared" si="4"/>
        <v>442805.19</v>
      </c>
      <c r="K21" s="28">
        <f t="shared" si="4"/>
        <v>662319.73</v>
      </c>
      <c r="L21" s="28">
        <f t="shared" si="4"/>
        <v>552808.48</v>
      </c>
      <c r="M21" s="28">
        <f t="shared" si="4"/>
        <v>302762.65</v>
      </c>
      <c r="N21" s="28">
        <f t="shared" si="4"/>
        <v>175830.22</v>
      </c>
      <c r="O21" s="28">
        <f aca="true" t="shared" si="5" ref="O21:O30">SUM(B21:N21)</f>
        <v>5719716.53</v>
      </c>
    </row>
    <row r="22" spans="1:23" ht="18.75" customHeight="1">
      <c r="A22" s="26" t="s">
        <v>33</v>
      </c>
      <c r="B22" s="28">
        <f>IF(B18&lt;&gt;0,ROUND((B18-1)*B21,2),0)</f>
        <v>159483.63</v>
      </c>
      <c r="C22" s="28">
        <f aca="true" t="shared" si="6" ref="C22:N22">IF(C18&lt;&gt;0,ROUND((C18-1)*C21,2),0)</f>
        <v>147596.08</v>
      </c>
      <c r="D22" s="28">
        <f t="shared" si="6"/>
        <v>199775.14</v>
      </c>
      <c r="E22" s="28">
        <f t="shared" si="6"/>
        <v>-31630.68</v>
      </c>
      <c r="F22" s="28">
        <f t="shared" si="6"/>
        <v>211458.73</v>
      </c>
      <c r="G22" s="28">
        <f t="shared" si="6"/>
        <v>276321.8</v>
      </c>
      <c r="H22" s="28">
        <f t="shared" si="6"/>
        <v>61926.83</v>
      </c>
      <c r="I22" s="28">
        <f t="shared" si="6"/>
        <v>108488.87</v>
      </c>
      <c r="J22" s="28">
        <f t="shared" si="6"/>
        <v>181054.78</v>
      </c>
      <c r="K22" s="28">
        <f t="shared" si="6"/>
        <v>108425.49</v>
      </c>
      <c r="L22" s="28">
        <f t="shared" si="6"/>
        <v>139298.41</v>
      </c>
      <c r="M22" s="28">
        <f t="shared" si="6"/>
        <v>62638.11</v>
      </c>
      <c r="N22" s="28">
        <f t="shared" si="6"/>
        <v>12477.98</v>
      </c>
      <c r="O22" s="28">
        <f t="shared" si="5"/>
        <v>1637315.17</v>
      </c>
      <c r="W22" s="51"/>
    </row>
    <row r="23" spans="1:15" ht="18.75" customHeight="1">
      <c r="A23" s="26" t="s">
        <v>34</v>
      </c>
      <c r="B23" s="28">
        <v>41402.83</v>
      </c>
      <c r="C23" s="28">
        <v>30514.48</v>
      </c>
      <c r="D23" s="28">
        <v>23904.36</v>
      </c>
      <c r="E23" s="28">
        <v>8244.7</v>
      </c>
      <c r="F23" s="28">
        <v>26575.39</v>
      </c>
      <c r="G23" s="28">
        <v>36671.57</v>
      </c>
      <c r="H23" s="28">
        <v>6223.56</v>
      </c>
      <c r="I23" s="28">
        <v>30001.03</v>
      </c>
      <c r="J23" s="28">
        <v>24732.43</v>
      </c>
      <c r="K23" s="28">
        <v>36326.84</v>
      </c>
      <c r="L23" s="28">
        <v>34646.75</v>
      </c>
      <c r="M23" s="28">
        <v>17847.29</v>
      </c>
      <c r="N23" s="28">
        <v>9919.07</v>
      </c>
      <c r="O23" s="28">
        <f t="shared" si="5"/>
        <v>327010.29999999993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1293.41</v>
      </c>
      <c r="C26" s="28">
        <v>936.7</v>
      </c>
      <c r="D26" s="28">
        <v>909.47</v>
      </c>
      <c r="E26" s="28">
        <v>261.41</v>
      </c>
      <c r="F26" s="28">
        <v>759.71</v>
      </c>
      <c r="G26" s="28">
        <v>1154.54</v>
      </c>
      <c r="H26" s="28">
        <v>236.9</v>
      </c>
      <c r="I26" s="28">
        <v>838.68</v>
      </c>
      <c r="J26" s="28">
        <v>841.4</v>
      </c>
      <c r="K26" s="28">
        <v>1089.19</v>
      </c>
      <c r="L26" s="28">
        <v>980.27</v>
      </c>
      <c r="M26" s="28">
        <v>498.3</v>
      </c>
      <c r="N26" s="28">
        <v>258.68</v>
      </c>
      <c r="O26" s="28">
        <f t="shared" si="5"/>
        <v>10058.66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849.28</v>
      </c>
      <c r="L27" s="28">
        <v>753.86</v>
      </c>
      <c r="M27" s="28">
        <v>426.68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 t="shared" si="5"/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-894450.4</v>
      </c>
      <c r="C32" s="28">
        <f aca="true" t="shared" si="7" ref="C32:O32">+C33+C35+C48+C49+C50+C55-C56</f>
        <v>-642551.6</v>
      </c>
      <c r="D32" s="28">
        <f t="shared" si="7"/>
        <v>-23311.2</v>
      </c>
      <c r="E32" s="28">
        <f t="shared" si="7"/>
        <v>-8118</v>
      </c>
      <c r="F32" s="28">
        <f t="shared" si="7"/>
        <v>-17908</v>
      </c>
      <c r="G32" s="28">
        <f t="shared" si="7"/>
        <v>-45139.6</v>
      </c>
      <c r="H32" s="28">
        <f t="shared" si="7"/>
        <v>-6943.2</v>
      </c>
      <c r="I32" s="28">
        <f t="shared" si="7"/>
        <v>-43243.2</v>
      </c>
      <c r="J32" s="28">
        <f t="shared" si="7"/>
        <v>-28441.6</v>
      </c>
      <c r="K32" s="28">
        <f t="shared" si="7"/>
        <v>-20367.6</v>
      </c>
      <c r="L32" s="28">
        <f t="shared" si="7"/>
        <v>-14577.2</v>
      </c>
      <c r="M32" s="28">
        <f t="shared" si="7"/>
        <v>-16803.6</v>
      </c>
      <c r="N32" s="28">
        <f t="shared" si="7"/>
        <v>-10947.2</v>
      </c>
      <c r="O32" s="28">
        <f t="shared" si="7"/>
        <v>-1772802.4</v>
      </c>
    </row>
    <row r="33" spans="1:15" ht="18.75" customHeight="1">
      <c r="A33" s="26" t="s">
        <v>38</v>
      </c>
      <c r="B33" s="29">
        <f>+B34</f>
        <v>-39450.4</v>
      </c>
      <c r="C33" s="29">
        <f>+C34</f>
        <v>-39551.6</v>
      </c>
      <c r="D33" s="29">
        <f aca="true" t="shared" si="8" ref="D33:O33">+D34</f>
        <v>-23311.2</v>
      </c>
      <c r="E33" s="29">
        <f t="shared" si="8"/>
        <v>-8118</v>
      </c>
      <c r="F33" s="29">
        <f t="shared" si="8"/>
        <v>-17908</v>
      </c>
      <c r="G33" s="29">
        <f t="shared" si="8"/>
        <v>-45139.6</v>
      </c>
      <c r="H33" s="29">
        <f t="shared" si="8"/>
        <v>-6943.2</v>
      </c>
      <c r="I33" s="29">
        <f t="shared" si="8"/>
        <v>-43243.2</v>
      </c>
      <c r="J33" s="29">
        <f t="shared" si="8"/>
        <v>-28441.6</v>
      </c>
      <c r="K33" s="29">
        <f t="shared" si="8"/>
        <v>-20367.6</v>
      </c>
      <c r="L33" s="29">
        <f t="shared" si="8"/>
        <v>-14577.2</v>
      </c>
      <c r="M33" s="29">
        <f t="shared" si="8"/>
        <v>-16803.6</v>
      </c>
      <c r="N33" s="29">
        <f t="shared" si="8"/>
        <v>-10947.2</v>
      </c>
      <c r="O33" s="29">
        <f t="shared" si="8"/>
        <v>-314802.4</v>
      </c>
    </row>
    <row r="34" spans="1:26" ht="18.75" customHeight="1">
      <c r="A34" s="27" t="s">
        <v>39</v>
      </c>
      <c r="B34" s="16">
        <f>ROUND((-B9)*$G$3,2)</f>
        <v>-39450.4</v>
      </c>
      <c r="C34" s="16">
        <f aca="true" t="shared" si="9" ref="C34:N34">ROUND((-C9)*$G$3,2)</f>
        <v>-39551.6</v>
      </c>
      <c r="D34" s="16">
        <f t="shared" si="9"/>
        <v>-23311.2</v>
      </c>
      <c r="E34" s="16">
        <f t="shared" si="9"/>
        <v>-8118</v>
      </c>
      <c r="F34" s="16">
        <f t="shared" si="9"/>
        <v>-17908</v>
      </c>
      <c r="G34" s="16">
        <f t="shared" si="9"/>
        <v>-45139.6</v>
      </c>
      <c r="H34" s="16">
        <f t="shared" si="9"/>
        <v>-6943.2</v>
      </c>
      <c r="I34" s="16">
        <f t="shared" si="9"/>
        <v>-43243.2</v>
      </c>
      <c r="J34" s="16">
        <f t="shared" si="9"/>
        <v>-28441.6</v>
      </c>
      <c r="K34" s="16">
        <f t="shared" si="9"/>
        <v>-20367.6</v>
      </c>
      <c r="L34" s="16">
        <f t="shared" si="9"/>
        <v>-14577.2</v>
      </c>
      <c r="M34" s="16">
        <f t="shared" si="9"/>
        <v>-16803.6</v>
      </c>
      <c r="N34" s="16">
        <f t="shared" si="9"/>
        <v>-10947.2</v>
      </c>
      <c r="O34" s="30">
        <f aca="true" t="shared" si="10" ref="O34:O56">SUM(B34:N34)</f>
        <v>-314802.4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-603000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-1458000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-855000</v>
      </c>
      <c r="C42" s="31">
        <v>-603000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-1458000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168157.80999999994</v>
      </c>
      <c r="C54" s="34">
        <f aca="true" t="shared" si="13" ref="C54:N54">+C20+C32</f>
        <v>108297.3999999999</v>
      </c>
      <c r="D54" s="34">
        <f t="shared" si="13"/>
        <v>696730.77</v>
      </c>
      <c r="E54" s="34">
        <f t="shared" si="13"/>
        <v>203288.93000000002</v>
      </c>
      <c r="F54" s="34">
        <f t="shared" si="13"/>
        <v>597879.5199999999</v>
      </c>
      <c r="G54" s="34">
        <f t="shared" si="13"/>
        <v>892274.88</v>
      </c>
      <c r="H54" s="34">
        <f t="shared" si="13"/>
        <v>201253.21999999994</v>
      </c>
      <c r="I54" s="34">
        <f t="shared" si="13"/>
        <v>649132.5000000001</v>
      </c>
      <c r="J54" s="34">
        <f t="shared" si="13"/>
        <v>650374.7000000001</v>
      </c>
      <c r="K54" s="34">
        <f t="shared" si="13"/>
        <v>866163.4999999999</v>
      </c>
      <c r="L54" s="34">
        <f t="shared" si="13"/>
        <v>786974.6900000001</v>
      </c>
      <c r="M54" s="34">
        <f t="shared" si="13"/>
        <v>398386.1</v>
      </c>
      <c r="N54" s="34">
        <f t="shared" si="13"/>
        <v>198150.58</v>
      </c>
      <c r="O54" s="34">
        <f>SUM(B54:N54)</f>
        <v>6417064.6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168157.8</v>
      </c>
      <c r="C60" s="42">
        <f t="shared" si="14"/>
        <v>108297.40000000001</v>
      </c>
      <c r="D60" s="42">
        <f t="shared" si="14"/>
        <v>696730.77</v>
      </c>
      <c r="E60" s="42">
        <f t="shared" si="14"/>
        <v>203288.93</v>
      </c>
      <c r="F60" s="42">
        <f t="shared" si="14"/>
        <v>597879.51</v>
      </c>
      <c r="G60" s="42">
        <f t="shared" si="14"/>
        <v>892274.88</v>
      </c>
      <c r="H60" s="42">
        <f t="shared" si="14"/>
        <v>201253.21</v>
      </c>
      <c r="I60" s="42">
        <f t="shared" si="14"/>
        <v>649132.5</v>
      </c>
      <c r="J60" s="42">
        <f t="shared" si="14"/>
        <v>650374.69</v>
      </c>
      <c r="K60" s="42">
        <f t="shared" si="14"/>
        <v>866163.5</v>
      </c>
      <c r="L60" s="42">
        <f t="shared" si="14"/>
        <v>786974.68</v>
      </c>
      <c r="M60" s="42">
        <f t="shared" si="14"/>
        <v>398386.09</v>
      </c>
      <c r="N60" s="42">
        <f t="shared" si="14"/>
        <v>198150.57</v>
      </c>
      <c r="O60" s="34">
        <f t="shared" si="14"/>
        <v>6417064.53</v>
      </c>
      <c r="Q60"/>
    </row>
    <row r="61" spans="1:18" ht="18.75" customHeight="1">
      <c r="A61" s="26" t="s">
        <v>54</v>
      </c>
      <c r="B61" s="42">
        <v>147621.78</v>
      </c>
      <c r="C61" s="42">
        <v>83295.13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230916.91</v>
      </c>
      <c r="P61"/>
      <c r="Q61"/>
      <c r="R61" s="41"/>
    </row>
    <row r="62" spans="1:16" ht="18.75" customHeight="1">
      <c r="A62" s="26" t="s">
        <v>55</v>
      </c>
      <c r="B62" s="42">
        <v>20536.02</v>
      </c>
      <c r="C62" s="42">
        <v>25002.27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45538.29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696730.77</v>
      </c>
      <c r="E63" s="43">
        <v>0</v>
      </c>
      <c r="F63" s="43">
        <v>0</v>
      </c>
      <c r="G63" s="43">
        <v>0</v>
      </c>
      <c r="H63" s="42">
        <v>201253.21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897983.98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203288.93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203288.93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597879.51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597879.51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892274.88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892274.88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649132.5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649132.5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650374.69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650374.69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866163.5</v>
      </c>
      <c r="L69" s="29">
        <v>786974.68</v>
      </c>
      <c r="M69" s="43">
        <v>0</v>
      </c>
      <c r="N69" s="43">
        <v>0</v>
      </c>
      <c r="O69" s="34">
        <f t="shared" si="15"/>
        <v>1653138.1800000002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398386.09</v>
      </c>
      <c r="N70" s="43">
        <v>0</v>
      </c>
      <c r="O70" s="34">
        <f t="shared" si="15"/>
        <v>398386.09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198150.57</v>
      </c>
      <c r="O71" s="46">
        <f t="shared" si="15"/>
        <v>198150.57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2023-11-01T21:06:08Z</dcterms:modified>
  <cp:category/>
  <cp:version/>
  <cp:contentType/>
  <cp:contentStatus/>
</cp:coreProperties>
</file>