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<sst xmlns="http://schemas.openxmlformats.org/spreadsheetml/2006/main" count="89" uniqueCount="86">
  <si>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</si>
  <si>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</si>
  <si>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</si>
  <si>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</si>
  <si>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</si>
  <si>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</si>
  <si>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</si>
  <si>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</si>
  <si>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</si>
  <si>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</si>
  <si>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</si>
  <si>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</si>
  <si>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</si>
  <si>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</si>
  <si>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</si>
  <si>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</si>
  <si>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</si>
  <si>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</si>
  <si>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</si>
  <si>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</si>
  <si>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</si>
  <si>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</si>
  <si>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</si>
  <si>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</si>
  <si>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</si>
  <si>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</si>
  <si>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</si>
  <si>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</si>
  <si>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</si>
  <si>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</si>
  <si>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</si>
  <si>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</si>
  <si>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</si>
  <si>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</si>
  <si>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</si>
  <si>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</si>
  <si>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</si>
  <si>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</si>
  <si>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</si>
  <si>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</si>
  <si>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</si>
  <si>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</si>
  <si>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</si>
  <si>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</si>
  <si>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</si>
  <si>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</si>
  <si>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</si>
  <si>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</si>
  <si>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</si>
  <si>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</si>
  <si>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</si>
  <si>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</si>
  <si>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</si>
  <si>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</si>
  <si>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</si>
  <si>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</si>
  <si>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</si>
  <si>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</si>
  <si>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</si>
  <si>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</si>
  <si>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</si>
  <si>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</si>
  <si>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</si>
  <si>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</si>
  <si>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</si>
  <si>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</si>
  <si>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</si>
  <si>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</si>
  <si>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</si>
  <si>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</si>
  <si>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</si>
  <si>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</si>
  <si>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</si>
  <si>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</si>
  <si>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</si>
  <si>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</si>
  <si>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</si>
  <si>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</si>
  <si>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</si>
  <si>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</si>
  <si>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</si>
  <si>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</si>
  <si>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</si>
  <si>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</si>
  <si>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26/10/23 - VENCIMENTO 03/11/23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</si>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</sst>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409039</v>
      </c>
      <c r="C7" s="9">
        <f t="shared" si="0"/>
        <v>281822</v>
      </c>
      <c r="D7" s="9">
        <f t="shared" si="0"/>
        <v>258829</v>
      </c>
      <c r="E7" s="9">
        <f t="shared" si="0"/>
        <v>73323</v>
      </c>
      <c r="F7" s="9">
        <f t="shared" si="0"/>
        <v>224033</v>
      </c>
      <c r="G7" s="9">
        <f t="shared" si="0"/>
        <v>386646</v>
      </c>
      <c r="H7" s="9">
        <f t="shared" si="0"/>
        <v>49025</v>
      </c>
      <c r="I7" s="9">
        <f t="shared" si="0"/>
        <v>309545</v>
      </c>
      <c r="J7" s="9">
        <f t="shared" si="0"/>
        <v>229338</v>
      </c>
      <c r="K7" s="9">
        <f t="shared" si="0"/>
        <v>366604</v>
      </c>
      <c r="L7" s="9">
        <f t="shared" si="0"/>
        <v>268036</v>
      </c>
      <c r="M7" s="9">
        <f t="shared" si="0"/>
        <v>142061</v>
      </c>
      <c r="N7" s="9">
        <f t="shared" si="0"/>
        <v>91592</v>
      </c>
      <c r="O7" s="9">
        <f t="shared" si="0"/>
        <v>3089893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9232</v>
      </c>
      <c r="C8" s="11">
        <f t="shared" si="1"/>
        <v>9503</v>
      </c>
      <c r="D8" s="11">
        <f t="shared" si="1"/>
        <v>5497</v>
      </c>
      <c r="E8" s="11">
        <f t="shared" si="1"/>
        <v>1848</v>
      </c>
      <c r="F8" s="11">
        <f t="shared" si="1"/>
        <v>5291</v>
      </c>
      <c r="G8" s="11">
        <f t="shared" si="1"/>
        <v>11465</v>
      </c>
      <c r="H8" s="11">
        <f t="shared" si="1"/>
        <v>1633</v>
      </c>
      <c r="I8" s="11">
        <f t="shared" si="1"/>
        <v>12736</v>
      </c>
      <c r="J8" s="11">
        <f t="shared" si="1"/>
        <v>7484</v>
      </c>
      <c r="K8" s="11">
        <f t="shared" si="1"/>
        <v>4901</v>
      </c>
      <c r="L8" s="11">
        <f t="shared" si="1"/>
        <v>3496</v>
      </c>
      <c r="M8" s="11">
        <f t="shared" si="1"/>
        <v>5440</v>
      </c>
      <c r="N8" s="11">
        <f t="shared" si="1"/>
        <v>3622</v>
      </c>
      <c r="O8" s="11">
        <f t="shared" si="1"/>
        <v>82148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9232</v>
      </c>
      <c r="C9" s="11">
        <v>9503</v>
      </c>
      <c r="D9" s="11">
        <v>5497</v>
      </c>
      <c r="E9" s="11">
        <v>1848</v>
      </c>
      <c r="F9" s="11">
        <v>5291</v>
      </c>
      <c r="G9" s="11">
        <v>11465</v>
      </c>
      <c r="H9" s="11">
        <v>1633</v>
      </c>
      <c r="I9" s="11">
        <v>12736</v>
      </c>
      <c r="J9" s="11">
        <v>7484</v>
      </c>
      <c r="K9" s="11">
        <v>4901</v>
      </c>
      <c r="L9" s="11">
        <v>3495</v>
      </c>
      <c r="M9" s="11">
        <v>5440</v>
      </c>
      <c r="N9" s="11">
        <v>3606</v>
      </c>
      <c r="O9" s="11">
        <f>SUM(B9:N9)</f>
        <v>82131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16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399807</v>
      </c>
      <c r="C11" s="13">
        <v>272319</v>
      </c>
      <c r="D11" s="13">
        <v>253332</v>
      </c>
      <c r="E11" s="13">
        <v>71475</v>
      </c>
      <c r="F11" s="13">
        <v>218742</v>
      </c>
      <c r="G11" s="13">
        <v>375181</v>
      </c>
      <c r="H11" s="13">
        <v>47392</v>
      </c>
      <c r="I11" s="13">
        <v>296809</v>
      </c>
      <c r="J11" s="13">
        <v>221854</v>
      </c>
      <c r="K11" s="13">
        <v>361703</v>
      </c>
      <c r="L11" s="13">
        <v>264540</v>
      </c>
      <c r="M11" s="13">
        <v>136621</v>
      </c>
      <c r="N11" s="13">
        <v>87970</v>
      </c>
      <c r="O11" s="11">
        <f>SUM(B11:N11)</f>
        <v>3007745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27458</v>
      </c>
      <c r="C12" s="13">
        <v>23811</v>
      </c>
      <c r="D12" s="13">
        <v>18161</v>
      </c>
      <c r="E12" s="13">
        <v>7154</v>
      </c>
      <c r="F12" s="13">
        <v>18974</v>
      </c>
      <c r="G12" s="13">
        <v>35084</v>
      </c>
      <c r="H12" s="13">
        <v>4942</v>
      </c>
      <c r="I12" s="13">
        <v>27234</v>
      </c>
      <c r="J12" s="13">
        <v>18598</v>
      </c>
      <c r="K12" s="13">
        <v>23500</v>
      </c>
      <c r="L12" s="13">
        <v>17204</v>
      </c>
      <c r="M12" s="13">
        <v>7043</v>
      </c>
      <c r="N12" s="13">
        <v>3702</v>
      </c>
      <c r="O12" s="11">
        <f>SUM(B12:N12)</f>
        <v>232865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372349</v>
      </c>
      <c r="C13" s="15">
        <f t="shared" si="2"/>
        <v>248508</v>
      </c>
      <c r="D13" s="15">
        <f t="shared" si="2"/>
        <v>235171</v>
      </c>
      <c r="E13" s="15">
        <f t="shared" si="2"/>
        <v>64321</v>
      </c>
      <c r="F13" s="15">
        <f t="shared" si="2"/>
        <v>199768</v>
      </c>
      <c r="G13" s="15">
        <f t="shared" si="2"/>
        <v>340097</v>
      </c>
      <c r="H13" s="15">
        <f t="shared" si="2"/>
        <v>42450</v>
      </c>
      <c r="I13" s="15">
        <f t="shared" si="2"/>
        <v>269575</v>
      </c>
      <c r="J13" s="15">
        <f t="shared" si="2"/>
        <v>203256</v>
      </c>
      <c r="K13" s="15">
        <f t="shared" si="2"/>
        <v>338203</v>
      </c>
      <c r="L13" s="15">
        <f t="shared" si="2"/>
        <v>247336</v>
      </c>
      <c r="M13" s="15">
        <f t="shared" si="2"/>
        <v>129578</v>
      </c>
      <c r="N13" s="15">
        <f t="shared" si="2"/>
        <v>84268</v>
      </c>
      <c r="O13" s="11">
        <f>SUM(B13:N13)</f>
        <v>2774880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1.156778950303333</v>
      </c>
      <c r="C18" s="19">
        <v>1.224776524215338</v>
      </c>
      <c r="D18" s="19">
        <v>1.340602987054509</v>
      </c>
      <c r="E18" s="19">
        <v>0.81586637210688</v>
      </c>
      <c r="F18" s="19">
        <v>1.402343550534167</v>
      </c>
      <c r="G18" s="19">
        <v>1.391717631859683</v>
      </c>
      <c r="H18" s="19">
        <v>1.535489047371508</v>
      </c>
      <c r="I18" s="19">
        <v>1.113035947176224</v>
      </c>
      <c r="J18" s="19">
        <v>1.301274133878971</v>
      </c>
      <c r="K18" s="19">
        <v>1.118835688259333</v>
      </c>
      <c r="L18" s="19">
        <v>1.201289200973234</v>
      </c>
      <c r="M18" s="19">
        <v>1.150279215408722</v>
      </c>
      <c r="N18" s="19">
        <v>1.018776334908986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SUM(B21:B30)</f>
        <v>1527734.94</v>
      </c>
      <c r="C20" s="24">
        <f aca="true" t="shared" si="3" ref="C20:N20">SUM(C21:C30)</f>
        <v>1126576.6500000001</v>
      </c>
      <c r="D20" s="24">
        <f t="shared" si="3"/>
        <v>978720.56</v>
      </c>
      <c r="E20" s="24">
        <f t="shared" si="3"/>
        <v>295931.1</v>
      </c>
      <c r="F20" s="24">
        <f t="shared" si="3"/>
        <v>1044976.46</v>
      </c>
      <c r="G20" s="24">
        <f t="shared" si="3"/>
        <v>1482328.5100000002</v>
      </c>
      <c r="H20" s="24">
        <f t="shared" si="3"/>
        <v>292145.24</v>
      </c>
      <c r="I20" s="24">
        <f t="shared" si="3"/>
        <v>1135548.66</v>
      </c>
      <c r="J20" s="24">
        <f t="shared" si="3"/>
        <v>975962.77</v>
      </c>
      <c r="K20" s="24">
        <f t="shared" si="3"/>
        <v>1317819.2199999997</v>
      </c>
      <c r="L20" s="24">
        <f t="shared" si="3"/>
        <v>1181745.79</v>
      </c>
      <c r="M20" s="24">
        <f t="shared" si="3"/>
        <v>675498.8200000002</v>
      </c>
      <c r="N20" s="24">
        <f t="shared" si="3"/>
        <v>345272.38</v>
      </c>
      <c r="O20" s="24">
        <f>O21+O22+O23+O24+O25+O26+O27+O28+O29</f>
        <v>12316987.460000003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1207483.13</v>
      </c>
      <c r="C21" s="28">
        <f aca="true" t="shared" si="4" ref="C21:N21">ROUND((C15+C16)*C7,2)</f>
        <v>859444.37</v>
      </c>
      <c r="D21" s="28">
        <f t="shared" si="4"/>
        <v>692238.16</v>
      </c>
      <c r="E21" s="28">
        <f t="shared" si="4"/>
        <v>335012.79</v>
      </c>
      <c r="F21" s="28">
        <f t="shared" si="4"/>
        <v>694479.9</v>
      </c>
      <c r="G21" s="28">
        <f t="shared" si="4"/>
        <v>986179.29</v>
      </c>
      <c r="H21" s="28">
        <f t="shared" si="4"/>
        <v>167891.02</v>
      </c>
      <c r="I21" s="28">
        <f t="shared" si="4"/>
        <v>937333.21</v>
      </c>
      <c r="J21" s="28">
        <f t="shared" si="4"/>
        <v>698494.75</v>
      </c>
      <c r="K21" s="28">
        <f t="shared" si="4"/>
        <v>1055416.26</v>
      </c>
      <c r="L21" s="28">
        <f t="shared" si="4"/>
        <v>878622.01</v>
      </c>
      <c r="M21" s="28">
        <f t="shared" si="4"/>
        <v>537345.73</v>
      </c>
      <c r="N21" s="28">
        <f t="shared" si="4"/>
        <v>312942.39</v>
      </c>
      <c r="O21" s="28">
        <f aca="true" t="shared" si="5" ref="O21:O30">SUM(B21:N21)</f>
        <v>9362883.010000002</v>
      </c>
    </row>
    <row r="22" spans="1:23" ht="18.75" customHeight="1">
      <c r="A22" s="26" t="s">
        <v>33</v>
      </c>
      <c r="B22" s="28">
        <f>IF(B18&lt;&gt;0,ROUND((B18-1)*B21,2),0)</f>
        <v>189307.94</v>
      </c>
      <c r="C22" s="28">
        <f aca="true" t="shared" si="6" ref="C22:N22">IF(C18&lt;&gt;0,ROUND((C18-1)*C21,2),0)</f>
        <v>193182.92</v>
      </c>
      <c r="D22" s="28">
        <f t="shared" si="6"/>
        <v>235778.39</v>
      </c>
      <c r="E22" s="28">
        <f t="shared" si="6"/>
        <v>-61687.12</v>
      </c>
      <c r="F22" s="28">
        <f t="shared" si="6"/>
        <v>279419.51</v>
      </c>
      <c r="G22" s="28">
        <f t="shared" si="6"/>
        <v>386303.82</v>
      </c>
      <c r="H22" s="28">
        <f t="shared" si="6"/>
        <v>89903.8</v>
      </c>
      <c r="I22" s="28">
        <f t="shared" si="6"/>
        <v>105952.35</v>
      </c>
      <c r="J22" s="28">
        <f t="shared" si="6"/>
        <v>210438.4</v>
      </c>
      <c r="K22" s="28">
        <f t="shared" si="6"/>
        <v>125421.12</v>
      </c>
      <c r="L22" s="28">
        <f t="shared" si="6"/>
        <v>176857.12</v>
      </c>
      <c r="M22" s="28">
        <f t="shared" si="6"/>
        <v>80751.89</v>
      </c>
      <c r="N22" s="28">
        <f t="shared" si="6"/>
        <v>5875.91</v>
      </c>
      <c r="O22" s="28">
        <f t="shared" si="5"/>
        <v>2017506.0499999998</v>
      </c>
      <c r="W22" s="51"/>
    </row>
    <row r="23" spans="1:15" ht="18.75" customHeight="1">
      <c r="A23" s="26" t="s">
        <v>34</v>
      </c>
      <c r="B23" s="28">
        <v>64734.23</v>
      </c>
      <c r="C23" s="28">
        <v>44352.85</v>
      </c>
      <c r="D23" s="28">
        <v>31328.2</v>
      </c>
      <c r="E23" s="28">
        <v>11387.13</v>
      </c>
      <c r="F23" s="28">
        <v>39986.14</v>
      </c>
      <c r="G23" s="28">
        <v>63683.6</v>
      </c>
      <c r="H23" s="28">
        <v>7291.35</v>
      </c>
      <c r="I23" s="28">
        <v>44933.62</v>
      </c>
      <c r="J23" s="28">
        <v>36914.64</v>
      </c>
      <c r="K23" s="28">
        <v>57912.57</v>
      </c>
      <c r="L23" s="28">
        <v>52074.19</v>
      </c>
      <c r="M23" s="28">
        <v>25459.55</v>
      </c>
      <c r="N23" s="28">
        <v>15578.1</v>
      </c>
      <c r="O23" s="28">
        <f t="shared" si="5"/>
        <v>495636.17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1132.76</v>
      </c>
      <c r="C26" s="28">
        <v>852.29</v>
      </c>
      <c r="D26" s="28">
        <v>743.37</v>
      </c>
      <c r="E26" s="28">
        <v>220.56</v>
      </c>
      <c r="F26" s="28">
        <v>786.94</v>
      </c>
      <c r="G26" s="28">
        <v>1113.7</v>
      </c>
      <c r="H26" s="28">
        <v>206.95</v>
      </c>
      <c r="I26" s="28">
        <v>844.12</v>
      </c>
      <c r="J26" s="28">
        <v>732.48</v>
      </c>
      <c r="K26" s="28">
        <v>985.72</v>
      </c>
      <c r="L26" s="28">
        <v>882.24</v>
      </c>
      <c r="M26" s="28">
        <v>498.3</v>
      </c>
      <c r="N26" s="28">
        <v>264.15</v>
      </c>
      <c r="O26" s="28">
        <f t="shared" si="5"/>
        <v>9263.58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849.28</v>
      </c>
      <c r="L27" s="28">
        <v>753.86</v>
      </c>
      <c r="M27" s="28">
        <v>426.68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33917.64</v>
      </c>
      <c r="L30" s="28">
        <v>29356</v>
      </c>
      <c r="M30" s="28">
        <v>0</v>
      </c>
      <c r="N30" s="28">
        <v>0</v>
      </c>
      <c r="O30" s="28">
        <f t="shared" si="5"/>
        <v>63273.64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-40620.8</v>
      </c>
      <c r="C32" s="28">
        <f aca="true" t="shared" si="7" ref="C32:O32">+C33+C35+C48+C49+C50+C55-C56</f>
        <v>-41813.2</v>
      </c>
      <c r="D32" s="28">
        <f t="shared" si="7"/>
        <v>-24186.8</v>
      </c>
      <c r="E32" s="28">
        <f t="shared" si="7"/>
        <v>-8131.2</v>
      </c>
      <c r="F32" s="28">
        <f t="shared" si="7"/>
        <v>-23280.4</v>
      </c>
      <c r="G32" s="28">
        <f t="shared" si="7"/>
        <v>-50446</v>
      </c>
      <c r="H32" s="28">
        <f t="shared" si="7"/>
        <v>-7185.2</v>
      </c>
      <c r="I32" s="28">
        <f t="shared" si="7"/>
        <v>-56038.4</v>
      </c>
      <c r="J32" s="28">
        <f t="shared" si="7"/>
        <v>-32929.6</v>
      </c>
      <c r="K32" s="28">
        <f t="shared" si="7"/>
        <v>-21564.4</v>
      </c>
      <c r="L32" s="28">
        <f t="shared" si="7"/>
        <v>-15378</v>
      </c>
      <c r="M32" s="28">
        <f t="shared" si="7"/>
        <v>-23936</v>
      </c>
      <c r="N32" s="28">
        <f t="shared" si="7"/>
        <v>-15866.4</v>
      </c>
      <c r="O32" s="28">
        <f t="shared" si="7"/>
        <v>-361376.4</v>
      </c>
    </row>
    <row r="33" spans="1:15" ht="18.75" customHeight="1">
      <c r="A33" s="26" t="s">
        <v>38</v>
      </c>
      <c r="B33" s="29">
        <f>+B34</f>
        <v>-40620.8</v>
      </c>
      <c r="C33" s="29">
        <f>+C34</f>
        <v>-41813.2</v>
      </c>
      <c r="D33" s="29">
        <f aca="true" t="shared" si="8" ref="D33:O33">+D34</f>
        <v>-24186.8</v>
      </c>
      <c r="E33" s="29">
        <f t="shared" si="8"/>
        <v>-8131.2</v>
      </c>
      <c r="F33" s="29">
        <f t="shared" si="8"/>
        <v>-23280.4</v>
      </c>
      <c r="G33" s="29">
        <f t="shared" si="8"/>
        <v>-50446</v>
      </c>
      <c r="H33" s="29">
        <f t="shared" si="8"/>
        <v>-7185.2</v>
      </c>
      <c r="I33" s="29">
        <f t="shared" si="8"/>
        <v>-56038.4</v>
      </c>
      <c r="J33" s="29">
        <f t="shared" si="8"/>
        <v>-32929.6</v>
      </c>
      <c r="K33" s="29">
        <f t="shared" si="8"/>
        <v>-21564.4</v>
      </c>
      <c r="L33" s="29">
        <f t="shared" si="8"/>
        <v>-15378</v>
      </c>
      <c r="M33" s="29">
        <f t="shared" si="8"/>
        <v>-23936</v>
      </c>
      <c r="N33" s="29">
        <f t="shared" si="8"/>
        <v>-15866.4</v>
      </c>
      <c r="O33" s="29">
        <f t="shared" si="8"/>
        <v>-361376.4</v>
      </c>
    </row>
    <row r="34" spans="1:26" ht="18.75" customHeight="1">
      <c r="A34" s="27" t="s">
        <v>39</v>
      </c>
      <c r="B34" s="16">
        <f>ROUND((-B9)*$G$3,2)</f>
        <v>-40620.8</v>
      </c>
      <c r="C34" s="16">
        <f aca="true" t="shared" si="9" ref="C34:N34">ROUND((-C9)*$G$3,2)</f>
        <v>-41813.2</v>
      </c>
      <c r="D34" s="16">
        <f t="shared" si="9"/>
        <v>-24186.8</v>
      </c>
      <c r="E34" s="16">
        <f t="shared" si="9"/>
        <v>-8131.2</v>
      </c>
      <c r="F34" s="16">
        <f t="shared" si="9"/>
        <v>-23280.4</v>
      </c>
      <c r="G34" s="16">
        <f t="shared" si="9"/>
        <v>-50446</v>
      </c>
      <c r="H34" s="16">
        <f t="shared" si="9"/>
        <v>-7185.2</v>
      </c>
      <c r="I34" s="16">
        <f t="shared" si="9"/>
        <v>-56038.4</v>
      </c>
      <c r="J34" s="16">
        <f t="shared" si="9"/>
        <v>-32929.6</v>
      </c>
      <c r="K34" s="16">
        <f t="shared" si="9"/>
        <v>-21564.4</v>
      </c>
      <c r="L34" s="16">
        <f t="shared" si="9"/>
        <v>-15378</v>
      </c>
      <c r="M34" s="16">
        <f t="shared" si="9"/>
        <v>-23936</v>
      </c>
      <c r="N34" s="16">
        <f t="shared" si="9"/>
        <v>-15866.4</v>
      </c>
      <c r="O34" s="30">
        <f aca="true" t="shared" si="10" ref="O34:O56">SUM(B34:N34)</f>
        <v>-361376.4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1260000</v>
      </c>
      <c r="C41" s="31">
        <v>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2191500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-2191500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1487114.14</v>
      </c>
      <c r="C54" s="34">
        <f aca="true" t="shared" si="13" ref="C54:N54">+C20+C32</f>
        <v>1084763.4500000002</v>
      </c>
      <c r="D54" s="34">
        <f t="shared" si="13"/>
        <v>954533.76</v>
      </c>
      <c r="E54" s="34">
        <f t="shared" si="13"/>
        <v>287799.89999999997</v>
      </c>
      <c r="F54" s="34">
        <f t="shared" si="13"/>
        <v>1021696.0599999999</v>
      </c>
      <c r="G54" s="34">
        <f t="shared" si="13"/>
        <v>1431882.5100000002</v>
      </c>
      <c r="H54" s="34">
        <f t="shared" si="13"/>
        <v>284960.04</v>
      </c>
      <c r="I54" s="34">
        <f t="shared" si="13"/>
        <v>1079510.26</v>
      </c>
      <c r="J54" s="34">
        <f t="shared" si="13"/>
        <v>943033.17</v>
      </c>
      <c r="K54" s="34">
        <f t="shared" si="13"/>
        <v>1296254.8199999998</v>
      </c>
      <c r="L54" s="34">
        <f t="shared" si="13"/>
        <v>1166367.79</v>
      </c>
      <c r="M54" s="34">
        <f t="shared" si="13"/>
        <v>651562.8200000002</v>
      </c>
      <c r="N54" s="34">
        <f t="shared" si="13"/>
        <v>329405.98</v>
      </c>
      <c r="O54" s="34">
        <f>SUM(B54:N54)</f>
        <v>12018884.700000003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1487114.13</v>
      </c>
      <c r="C60" s="42">
        <f t="shared" si="14"/>
        <v>1084763.45</v>
      </c>
      <c r="D60" s="42">
        <f t="shared" si="14"/>
        <v>954533.76</v>
      </c>
      <c r="E60" s="42">
        <f t="shared" si="14"/>
        <v>287799.9</v>
      </c>
      <c r="F60" s="42">
        <f t="shared" si="14"/>
        <v>1021696.05</v>
      </c>
      <c r="G60" s="42">
        <f t="shared" si="14"/>
        <v>1431882.5</v>
      </c>
      <c r="H60" s="42">
        <f t="shared" si="14"/>
        <v>284960.03</v>
      </c>
      <c r="I60" s="42">
        <f t="shared" si="14"/>
        <v>1079510.26</v>
      </c>
      <c r="J60" s="42">
        <f t="shared" si="14"/>
        <v>943033.17</v>
      </c>
      <c r="K60" s="42">
        <f t="shared" si="14"/>
        <v>1296254.82</v>
      </c>
      <c r="L60" s="42">
        <f t="shared" si="14"/>
        <v>1166367.79</v>
      </c>
      <c r="M60" s="42">
        <f t="shared" si="14"/>
        <v>651562.83</v>
      </c>
      <c r="N60" s="42">
        <f t="shared" si="14"/>
        <v>329405.98</v>
      </c>
      <c r="O60" s="34">
        <f t="shared" si="14"/>
        <v>12018884.67</v>
      </c>
      <c r="Q60"/>
    </row>
    <row r="61" spans="1:18" ht="18.75" customHeight="1">
      <c r="A61" s="26" t="s">
        <v>54</v>
      </c>
      <c r="B61" s="42">
        <v>1215976.41</v>
      </c>
      <c r="C61" s="42">
        <v>769750.76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1985727.17</v>
      </c>
      <c r="P61"/>
      <c r="Q61"/>
      <c r="R61" s="41"/>
    </row>
    <row r="62" spans="1:16" ht="18.75" customHeight="1">
      <c r="A62" s="26" t="s">
        <v>55</v>
      </c>
      <c r="B62" s="42">
        <v>271137.72</v>
      </c>
      <c r="C62" s="42">
        <v>315012.69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586150.4099999999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954533.76</v>
      </c>
      <c r="E63" s="43">
        <v>0</v>
      </c>
      <c r="F63" s="43">
        <v>0</v>
      </c>
      <c r="G63" s="43">
        <v>0</v>
      </c>
      <c r="H63" s="42">
        <v>284960.03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1239493.79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287799.9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287799.9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1021696.05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1021696.05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1431882.5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1431882.5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1079510.26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1079510.26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943033.17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943033.17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1296254.82</v>
      </c>
      <c r="L69" s="29">
        <v>1166367.79</v>
      </c>
      <c r="M69" s="43">
        <v>0</v>
      </c>
      <c r="N69" s="43">
        <v>0</v>
      </c>
      <c r="O69" s="34">
        <f t="shared" si="15"/>
        <v>2462622.6100000003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651562.83</v>
      </c>
      <c r="N70" s="43">
        <v>0</v>
      </c>
      <c r="O70" s="34">
        <f t="shared" si="15"/>
        <v>651562.83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329405.98</v>
      </c>
      <c r="O71" s="46">
        <f t="shared" si="15"/>
        <v>329405.98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2023-11-01T20:52:09Z</dcterms:modified>
  <cp:category/>
  <cp:version/>
  <cp:contentType/>
  <cp:contentStatus/>
</cp:coreProperties>
</file>