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<sst xmlns="http://schemas.openxmlformats.org/spreadsheetml/2006/main" count="90" uniqueCount="87">
  <si>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</si>
  <si>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</si>
  <si>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</si>
  <si>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</si>
  <si>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</si>
  <si>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</si>
  <si>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</si>
  <si>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</si>
  <si>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</si>
  <si>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</si>
  <si>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</si>
  <si>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</si>
  <si>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</si>
  <si>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</si>
  <si>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</si>
  <si>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</si>
  <si>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</si>
  <si>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</si>
  <si>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</si>
  <si>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</si>
  <si>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</si>
  <si>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</si>
  <si>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</si>
  <si>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</si>
  <si>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</si>
  <si>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</si>
  <si>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</si>
  <si>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</si>
  <si>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</si>
  <si>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</si>
  <si>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</si>
  <si>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</si>
  <si>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</si>
  <si>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</si>
  <si>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</si>
  <si>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</si>
  <si>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</si>
  <si>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</si>
  <si>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</si>
  <si>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</si>
  <si>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</si>
  <si>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</si>
  <si>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</si>
  <si>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</si>
  <si>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</si>
  <si>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</si>
  <si>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</si>
  <si>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</si>
  <si>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</si>
  <si>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</si>
  <si>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</si>
  <si>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</si>
  <si>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</si>
  <si>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</si>
  <si>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</si>
  <si>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</si>
  <si>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</si>
  <si>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</si>
  <si>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</si>
  <si>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</si>
  <si>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</si>
  <si>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</si>
  <si>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</si>
  <si>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</si>
  <si>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</si>
  <si>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</si>
  <si>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</si>
  <si>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</si>
  <si>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</si>
  <si>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</si>
  <si>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</si>
  <si>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</si>
  <si>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</si>
  <si>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</si>
  <si>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</si>
  <si>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</si>
  <si>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</si>
  <si>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</si>
  <si>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</si>
  <si>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</si>
  <si>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</si>
  <si>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</si>
  <si>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23/10/23 - VENCIMENTO 30/10/23</t>
  </si>
  <si>
    <t>5.0. Remuneração Veículos Elétricos</t>
  </si>
  <si>
    <r>
      <t>5.4. Revisão de Remuneração pelo Serviço Atende</t>
    </r>
    <r>
      <rPr>
        <vertAlign val="superscript"/>
        <sz val="9"/>
        <color indexed="8"/>
        <rFont val="Calibri"/>
        <family val="2"/>
      </rPr>
      <t>(1)</t>
    </r>
  </si>
  <si>
    <t xml:space="preserve">           (1) Revisão de frota e horas extras, serviço atende, mês setembro/23.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</si>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</sst>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73</xdr:row>
      <xdr:rowOff>0</xdr:rowOff>
    </xdr:from>
    <xdr:to>
      <xdr:col>2</xdr:col>
      <xdr:colOff>600075</xdr:colOff>
      <xdr:row>73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6022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392323</v>
      </c>
      <c r="C7" s="9">
        <f t="shared" si="0"/>
        <v>269299</v>
      </c>
      <c r="D7" s="9">
        <f t="shared" si="0"/>
        <v>242272</v>
      </c>
      <c r="E7" s="9">
        <f t="shared" si="0"/>
        <v>70346</v>
      </c>
      <c r="F7" s="9">
        <f t="shared" si="0"/>
        <v>229657</v>
      </c>
      <c r="G7" s="9">
        <f t="shared" si="0"/>
        <v>377689</v>
      </c>
      <c r="H7" s="9">
        <f t="shared" si="0"/>
        <v>47793</v>
      </c>
      <c r="I7" s="9">
        <f t="shared" si="0"/>
        <v>299382</v>
      </c>
      <c r="J7" s="9">
        <f t="shared" si="0"/>
        <v>219464</v>
      </c>
      <c r="K7" s="9">
        <f t="shared" si="0"/>
        <v>349370</v>
      </c>
      <c r="L7" s="9">
        <f t="shared" si="0"/>
        <v>256425</v>
      </c>
      <c r="M7" s="9">
        <f t="shared" si="0"/>
        <v>135082</v>
      </c>
      <c r="N7" s="9">
        <f t="shared" si="0"/>
        <v>88300</v>
      </c>
      <c r="O7" s="9">
        <f t="shared" si="0"/>
        <v>2977402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9812</v>
      </c>
      <c r="C8" s="11">
        <f t="shared" si="1"/>
        <v>9949</v>
      </c>
      <c r="D8" s="11">
        <f t="shared" si="1"/>
        <v>5861</v>
      </c>
      <c r="E8" s="11">
        <f t="shared" si="1"/>
        <v>1940</v>
      </c>
      <c r="F8" s="11">
        <f t="shared" si="1"/>
        <v>6000</v>
      </c>
      <c r="G8" s="11">
        <f t="shared" si="1"/>
        <v>12096</v>
      </c>
      <c r="H8" s="11">
        <f t="shared" si="1"/>
        <v>1764</v>
      </c>
      <c r="I8" s="11">
        <f t="shared" si="1"/>
        <v>13218</v>
      </c>
      <c r="J8" s="11">
        <f t="shared" si="1"/>
        <v>7805</v>
      </c>
      <c r="K8" s="11">
        <f t="shared" si="1"/>
        <v>5214</v>
      </c>
      <c r="L8" s="11">
        <f t="shared" si="1"/>
        <v>3743</v>
      </c>
      <c r="M8" s="11">
        <f t="shared" si="1"/>
        <v>5432</v>
      </c>
      <c r="N8" s="11">
        <f t="shared" si="1"/>
        <v>3724</v>
      </c>
      <c r="O8" s="11">
        <f t="shared" si="1"/>
        <v>86558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9812</v>
      </c>
      <c r="C9" s="11">
        <v>9949</v>
      </c>
      <c r="D9" s="11">
        <v>5861</v>
      </c>
      <c r="E9" s="11">
        <v>1940</v>
      </c>
      <c r="F9" s="11">
        <v>6000</v>
      </c>
      <c r="G9" s="11">
        <v>12096</v>
      </c>
      <c r="H9" s="11">
        <v>1764</v>
      </c>
      <c r="I9" s="11">
        <v>13218</v>
      </c>
      <c r="J9" s="11">
        <v>7805</v>
      </c>
      <c r="K9" s="11">
        <v>5214</v>
      </c>
      <c r="L9" s="11">
        <v>3742</v>
      </c>
      <c r="M9" s="11">
        <v>5432</v>
      </c>
      <c r="N9" s="11">
        <v>3700</v>
      </c>
      <c r="O9" s="11">
        <f>SUM(B9:N9)</f>
        <v>86533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24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382511</v>
      </c>
      <c r="C11" s="13">
        <v>259350</v>
      </c>
      <c r="D11" s="13">
        <v>236411</v>
      </c>
      <c r="E11" s="13">
        <v>68406</v>
      </c>
      <c r="F11" s="13">
        <v>223657</v>
      </c>
      <c r="G11" s="13">
        <v>365593</v>
      </c>
      <c r="H11" s="13">
        <v>46029</v>
      </c>
      <c r="I11" s="13">
        <v>286164</v>
      </c>
      <c r="J11" s="13">
        <v>211659</v>
      </c>
      <c r="K11" s="13">
        <v>344156</v>
      </c>
      <c r="L11" s="13">
        <v>252682</v>
      </c>
      <c r="M11" s="13">
        <v>129650</v>
      </c>
      <c r="N11" s="13">
        <v>84576</v>
      </c>
      <c r="O11" s="11">
        <f>SUM(B11:N11)</f>
        <v>2890844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26074</v>
      </c>
      <c r="C12" s="13">
        <v>22351</v>
      </c>
      <c r="D12" s="13">
        <v>17331</v>
      </c>
      <c r="E12" s="13">
        <v>6928</v>
      </c>
      <c r="F12" s="13">
        <v>19518</v>
      </c>
      <c r="G12" s="13">
        <v>34532</v>
      </c>
      <c r="H12" s="13">
        <v>4946</v>
      </c>
      <c r="I12" s="13">
        <v>26807</v>
      </c>
      <c r="J12" s="13">
        <v>17656</v>
      </c>
      <c r="K12" s="13">
        <v>22202</v>
      </c>
      <c r="L12" s="13">
        <v>16408</v>
      </c>
      <c r="M12" s="13">
        <v>6409</v>
      </c>
      <c r="N12" s="13">
        <v>3609</v>
      </c>
      <c r="O12" s="11">
        <f>SUM(B12:N12)</f>
        <v>224771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356437</v>
      </c>
      <c r="C13" s="15">
        <f t="shared" si="2"/>
        <v>236999</v>
      </c>
      <c r="D13" s="15">
        <f t="shared" si="2"/>
        <v>219080</v>
      </c>
      <c r="E13" s="15">
        <f t="shared" si="2"/>
        <v>61478</v>
      </c>
      <c r="F13" s="15">
        <f t="shared" si="2"/>
        <v>204139</v>
      </c>
      <c r="G13" s="15">
        <f t="shared" si="2"/>
        <v>331061</v>
      </c>
      <c r="H13" s="15">
        <f t="shared" si="2"/>
        <v>41083</v>
      </c>
      <c r="I13" s="15">
        <f t="shared" si="2"/>
        <v>259357</v>
      </c>
      <c r="J13" s="15">
        <f t="shared" si="2"/>
        <v>194003</v>
      </c>
      <c r="K13" s="15">
        <f t="shared" si="2"/>
        <v>321954</v>
      </c>
      <c r="L13" s="15">
        <f t="shared" si="2"/>
        <v>236274</v>
      </c>
      <c r="M13" s="15">
        <f t="shared" si="2"/>
        <v>123241</v>
      </c>
      <c r="N13" s="15">
        <f t="shared" si="2"/>
        <v>80967</v>
      </c>
      <c r="O13" s="11">
        <f>SUM(B13:N13)</f>
        <v>2666073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1.09076062161847</v>
      </c>
      <c r="C18" s="19">
        <v>1.261838718029436</v>
      </c>
      <c r="D18" s="19">
        <v>1.36632364256988</v>
      </c>
      <c r="E18" s="19">
        <v>0.834856804783385</v>
      </c>
      <c r="F18" s="19">
        <v>1.366042468161099</v>
      </c>
      <c r="G18" s="19">
        <v>1.419294456084076</v>
      </c>
      <c r="H18" s="19">
        <v>1.589297511520262</v>
      </c>
      <c r="I18" s="19">
        <v>1.144043403071184</v>
      </c>
      <c r="J18" s="19">
        <v>1.360031497480756</v>
      </c>
      <c r="K18" s="19">
        <v>1.157628369517316</v>
      </c>
      <c r="L18" s="19">
        <v>1.233448079056822</v>
      </c>
      <c r="M18" s="19">
        <v>1.185843152568161</v>
      </c>
      <c r="N18" s="19">
        <v>1.047596546274046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>SUM(B21:B30)</f>
        <v>1386519.1400000001</v>
      </c>
      <c r="C20" s="24">
        <f aca="true" t="shared" si="3" ref="C20:N20">SUM(C21:C30)</f>
        <v>1109728.09</v>
      </c>
      <c r="D20" s="24">
        <f t="shared" si="3"/>
        <v>934628.71</v>
      </c>
      <c r="E20" s="24">
        <f t="shared" si="3"/>
        <v>290993.33999999997</v>
      </c>
      <c r="F20" s="24">
        <f t="shared" si="3"/>
        <v>1042958.6599999999</v>
      </c>
      <c r="G20" s="24">
        <f t="shared" si="3"/>
        <v>1476744.56</v>
      </c>
      <c r="H20" s="24">
        <f t="shared" si="3"/>
        <v>295348.13</v>
      </c>
      <c r="I20" s="24">
        <f t="shared" si="3"/>
        <v>1129715.5599999998</v>
      </c>
      <c r="J20" s="24">
        <f t="shared" si="3"/>
        <v>976951.8200000001</v>
      </c>
      <c r="K20" s="24">
        <f t="shared" si="3"/>
        <v>1300199.86</v>
      </c>
      <c r="L20" s="24">
        <f t="shared" si="3"/>
        <v>1161537.2400000002</v>
      </c>
      <c r="M20" s="24">
        <f t="shared" si="3"/>
        <v>662803.65</v>
      </c>
      <c r="N20" s="24">
        <f t="shared" si="3"/>
        <v>342452.41</v>
      </c>
      <c r="O20" s="24">
        <f>O21+O22+O23+O24+O25+O26+O27+O28+O29</f>
        <v>12047812.42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1158137.5</v>
      </c>
      <c r="C21" s="28">
        <f aca="true" t="shared" si="4" ref="C21:N21">ROUND((C15+C16)*C7,2)</f>
        <v>821254.23</v>
      </c>
      <c r="D21" s="28">
        <f t="shared" si="4"/>
        <v>647956.46</v>
      </c>
      <c r="E21" s="28">
        <f t="shared" si="4"/>
        <v>321410.87</v>
      </c>
      <c r="F21" s="28">
        <f t="shared" si="4"/>
        <v>711913.73</v>
      </c>
      <c r="G21" s="28">
        <f t="shared" si="4"/>
        <v>963333.56</v>
      </c>
      <c r="H21" s="28">
        <f t="shared" si="4"/>
        <v>163671.91</v>
      </c>
      <c r="I21" s="28">
        <f t="shared" si="4"/>
        <v>906558.63</v>
      </c>
      <c r="J21" s="28">
        <f t="shared" si="4"/>
        <v>668421.5</v>
      </c>
      <c r="K21" s="28">
        <f t="shared" si="4"/>
        <v>1005801.29</v>
      </c>
      <c r="L21" s="28">
        <f t="shared" si="4"/>
        <v>840561.15</v>
      </c>
      <c r="M21" s="28">
        <f t="shared" si="4"/>
        <v>510947.67</v>
      </c>
      <c r="N21" s="28">
        <f t="shared" si="4"/>
        <v>301694.61</v>
      </c>
      <c r="O21" s="28">
        <f aca="true" t="shared" si="5" ref="O21:O30">SUM(B21:N21)</f>
        <v>9021663.11</v>
      </c>
    </row>
    <row r="22" spans="1:23" ht="18.75" customHeight="1">
      <c r="A22" s="26" t="s">
        <v>33</v>
      </c>
      <c r="B22" s="28">
        <f>IF(B18&lt;&gt;0,ROUND((B18-1)*B21,2),0)</f>
        <v>105113.28</v>
      </c>
      <c r="C22" s="28">
        <f aca="true" t="shared" si="6" ref="C22:N22">IF(C18&lt;&gt;0,ROUND((C18-1)*C21,2),0)</f>
        <v>215036.15</v>
      </c>
      <c r="D22" s="28">
        <f t="shared" si="6"/>
        <v>237361.77</v>
      </c>
      <c r="E22" s="28">
        <f t="shared" si="6"/>
        <v>-53078.82</v>
      </c>
      <c r="F22" s="28">
        <f t="shared" si="6"/>
        <v>260590.66</v>
      </c>
      <c r="G22" s="28">
        <f t="shared" si="6"/>
        <v>403920.42</v>
      </c>
      <c r="H22" s="28">
        <f t="shared" si="6"/>
        <v>96451.45</v>
      </c>
      <c r="I22" s="28">
        <f t="shared" si="6"/>
        <v>130583.79</v>
      </c>
      <c r="J22" s="28">
        <f t="shared" si="6"/>
        <v>240652.79</v>
      </c>
      <c r="K22" s="28">
        <f t="shared" si="6"/>
        <v>158542.82</v>
      </c>
      <c r="L22" s="28">
        <f t="shared" si="6"/>
        <v>196227.39</v>
      </c>
      <c r="M22" s="28">
        <f t="shared" si="6"/>
        <v>94956.13</v>
      </c>
      <c r="N22" s="28">
        <f t="shared" si="6"/>
        <v>14359.62</v>
      </c>
      <c r="O22" s="28">
        <f t="shared" si="5"/>
        <v>2100717.45</v>
      </c>
      <c r="W22" s="51"/>
    </row>
    <row r="23" spans="1:15" ht="18.75" customHeight="1">
      <c r="A23" s="26" t="s">
        <v>34</v>
      </c>
      <c r="B23" s="28">
        <v>57148.58</v>
      </c>
      <c r="C23" s="28">
        <v>43841.2</v>
      </c>
      <c r="D23" s="28">
        <v>29956.45</v>
      </c>
      <c r="E23" s="28">
        <v>11442.99</v>
      </c>
      <c r="F23" s="28">
        <v>39352.47</v>
      </c>
      <c r="G23" s="28">
        <v>63315.17</v>
      </c>
      <c r="H23" s="28">
        <v>8160.26</v>
      </c>
      <c r="I23" s="28">
        <v>45232.77</v>
      </c>
      <c r="J23" s="28">
        <v>37748.93</v>
      </c>
      <c r="K23" s="28">
        <v>56991.01</v>
      </c>
      <c r="L23" s="28">
        <v>50856.57</v>
      </c>
      <c r="M23" s="28">
        <v>24958.19</v>
      </c>
      <c r="N23" s="28">
        <v>15522.23</v>
      </c>
      <c r="O23" s="28">
        <f t="shared" si="5"/>
        <v>484526.82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1042.9</v>
      </c>
      <c r="C26" s="28">
        <v>852.29</v>
      </c>
      <c r="D26" s="28">
        <v>721.59</v>
      </c>
      <c r="E26" s="28">
        <v>220.56</v>
      </c>
      <c r="F26" s="28">
        <v>797.83</v>
      </c>
      <c r="G26" s="28">
        <v>1127.31</v>
      </c>
      <c r="H26" s="28">
        <v>212.39</v>
      </c>
      <c r="I26" s="28">
        <v>855.01</v>
      </c>
      <c r="J26" s="28">
        <v>746.1</v>
      </c>
      <c r="K26" s="28">
        <v>988.44</v>
      </c>
      <c r="L26" s="28">
        <v>879.52</v>
      </c>
      <c r="M26" s="28">
        <v>498.3</v>
      </c>
      <c r="N26" s="28">
        <v>264.12</v>
      </c>
      <c r="O26" s="28">
        <f t="shared" si="5"/>
        <v>9206.36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849.3</v>
      </c>
      <c r="L27" s="28">
        <v>753.86</v>
      </c>
      <c r="M27" s="28">
        <v>426.69</v>
      </c>
      <c r="N27" s="28">
        <v>223.57</v>
      </c>
      <c r="O27" s="28">
        <f t="shared" si="5"/>
        <v>7895.799999999999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33710.37</v>
      </c>
      <c r="L30" s="28">
        <v>29058.38</v>
      </c>
      <c r="M30" s="28">
        <v>0</v>
      </c>
      <c r="N30" s="28">
        <v>0</v>
      </c>
      <c r="O30" s="28">
        <f t="shared" si="5"/>
        <v>62768.75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2"/>
    </row>
    <row r="32" spans="1:15" ht="18.75" customHeight="1">
      <c r="A32" s="14" t="s">
        <v>37</v>
      </c>
      <c r="B32" s="28">
        <f>+B33+B35+B48+B49+B50+B55-B56</f>
        <v>16357.299999999996</v>
      </c>
      <c r="C32" s="28">
        <f aca="true" t="shared" si="7" ref="C32:O32">+C33+C35+C48+C49+C50+C55-C56</f>
        <v>-25061.879999999997</v>
      </c>
      <c r="D32" s="28">
        <f t="shared" si="7"/>
        <v>-8434.710000000003</v>
      </c>
      <c r="E32" s="28">
        <f t="shared" si="7"/>
        <v>540.5200000000004</v>
      </c>
      <c r="F32" s="28">
        <f t="shared" si="7"/>
        <v>-6726.029999999999</v>
      </c>
      <c r="G32" s="28">
        <f t="shared" si="7"/>
        <v>-882.7300000000032</v>
      </c>
      <c r="H32" s="28">
        <f t="shared" si="7"/>
        <v>7731.630000000001</v>
      </c>
      <c r="I32" s="28">
        <f t="shared" si="7"/>
        <v>-9675.689999999995</v>
      </c>
      <c r="J32" s="28">
        <f t="shared" si="7"/>
        <v>-10758.04</v>
      </c>
      <c r="K32" s="28">
        <f t="shared" si="7"/>
        <v>28660.65</v>
      </c>
      <c r="L32" s="28">
        <f t="shared" si="7"/>
        <v>13388.3</v>
      </c>
      <c r="M32" s="28">
        <f t="shared" si="7"/>
        <v>-3379.209999999999</v>
      </c>
      <c r="N32" s="28">
        <f t="shared" si="7"/>
        <v>-19855.43</v>
      </c>
      <c r="O32" s="28">
        <f t="shared" si="7"/>
        <v>-18095.31999999995</v>
      </c>
    </row>
    <row r="33" spans="1:15" ht="18.75" customHeight="1">
      <c r="A33" s="26" t="s">
        <v>38</v>
      </c>
      <c r="B33" s="29">
        <f>+B34</f>
        <v>-43172.8</v>
      </c>
      <c r="C33" s="29">
        <f>+C34</f>
        <v>-43775.6</v>
      </c>
      <c r="D33" s="29">
        <f aca="true" t="shared" si="8" ref="D33:O33">+D34</f>
        <v>-25788.4</v>
      </c>
      <c r="E33" s="29">
        <f t="shared" si="8"/>
        <v>-8536</v>
      </c>
      <c r="F33" s="29">
        <f t="shared" si="8"/>
        <v>-26400</v>
      </c>
      <c r="G33" s="29">
        <f t="shared" si="8"/>
        <v>-53222.4</v>
      </c>
      <c r="H33" s="29">
        <f t="shared" si="8"/>
        <v>-7761.6</v>
      </c>
      <c r="I33" s="29">
        <f t="shared" si="8"/>
        <v>-58159.2</v>
      </c>
      <c r="J33" s="29">
        <f t="shared" si="8"/>
        <v>-34342</v>
      </c>
      <c r="K33" s="29">
        <f t="shared" si="8"/>
        <v>-22941.6</v>
      </c>
      <c r="L33" s="29">
        <f t="shared" si="8"/>
        <v>-16464.8</v>
      </c>
      <c r="M33" s="29">
        <f t="shared" si="8"/>
        <v>-23900.8</v>
      </c>
      <c r="N33" s="29">
        <f t="shared" si="8"/>
        <v>-16280</v>
      </c>
      <c r="O33" s="29">
        <f t="shared" si="8"/>
        <v>-380745.19999999995</v>
      </c>
    </row>
    <row r="34" spans="1:26" ht="18.75" customHeight="1">
      <c r="A34" s="27" t="s">
        <v>39</v>
      </c>
      <c r="B34" s="16">
        <f>ROUND((-B9)*$G$3,2)</f>
        <v>-43172.8</v>
      </c>
      <c r="C34" s="16">
        <f aca="true" t="shared" si="9" ref="C34:N34">ROUND((-C9)*$G$3,2)</f>
        <v>-43775.6</v>
      </c>
      <c r="D34" s="16">
        <f t="shared" si="9"/>
        <v>-25788.4</v>
      </c>
      <c r="E34" s="16">
        <f t="shared" si="9"/>
        <v>-8536</v>
      </c>
      <c r="F34" s="16">
        <f t="shared" si="9"/>
        <v>-26400</v>
      </c>
      <c r="G34" s="16">
        <f t="shared" si="9"/>
        <v>-53222.4</v>
      </c>
      <c r="H34" s="16">
        <f t="shared" si="9"/>
        <v>-7761.6</v>
      </c>
      <c r="I34" s="16">
        <f t="shared" si="9"/>
        <v>-58159.2</v>
      </c>
      <c r="J34" s="16">
        <f t="shared" si="9"/>
        <v>-34342</v>
      </c>
      <c r="K34" s="16">
        <f t="shared" si="9"/>
        <v>-22941.6</v>
      </c>
      <c r="L34" s="16">
        <f t="shared" si="9"/>
        <v>-16464.8</v>
      </c>
      <c r="M34" s="16">
        <f t="shared" si="9"/>
        <v>-23900.8</v>
      </c>
      <c r="N34" s="16">
        <f t="shared" si="9"/>
        <v>-16280</v>
      </c>
      <c r="O34" s="30">
        <f aca="true" t="shared" si="10" ref="O34:O56">SUM(B34:N34)</f>
        <v>-380745.19999999995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-1269.15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-1269.15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6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86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-1269.15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-1269.15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71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31">
        <f t="shared" si="10"/>
        <v>0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 t="s">
        <v>72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31">
        <f t="shared" si="10"/>
        <v>0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84</v>
      </c>
      <c r="B49" s="33">
        <v>59530.1</v>
      </c>
      <c r="C49" s="33">
        <v>18713.72</v>
      </c>
      <c r="D49" s="33">
        <v>17353.69</v>
      </c>
      <c r="E49" s="33">
        <v>9076.52</v>
      </c>
      <c r="F49" s="33">
        <v>19673.97</v>
      </c>
      <c r="G49" s="33">
        <v>52339.67</v>
      </c>
      <c r="H49" s="33">
        <v>16762.38</v>
      </c>
      <c r="I49" s="33">
        <v>48483.51</v>
      </c>
      <c r="J49" s="33">
        <v>23583.96</v>
      </c>
      <c r="K49" s="33">
        <v>51602.25</v>
      </c>
      <c r="L49" s="33">
        <v>29853.1</v>
      </c>
      <c r="M49" s="33">
        <v>20521.59</v>
      </c>
      <c r="N49" s="33">
        <v>-3575.43</v>
      </c>
      <c r="O49" s="31">
        <f>SUM(B49:N49)</f>
        <v>363919.03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73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76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7"/>
      <c r="Q53" s="57"/>
      <c r="R53" s="57"/>
      <c r="S53" s="57"/>
      <c r="T53" s="57"/>
      <c r="U53" s="59"/>
      <c r="V53" s="60"/>
      <c r="W53" s="57"/>
      <c r="X53" s="57"/>
      <c r="Y53" s="57"/>
      <c r="Z53" s="57"/>
    </row>
    <row r="54" spans="1:26" ht="18.75" customHeight="1">
      <c r="A54" s="14" t="s">
        <v>48</v>
      </c>
      <c r="B54" s="34">
        <f>+B20+B32</f>
        <v>1402876.4400000002</v>
      </c>
      <c r="C54" s="34">
        <f aca="true" t="shared" si="13" ref="C54:N54">+C20+C32</f>
        <v>1084666.2100000002</v>
      </c>
      <c r="D54" s="34">
        <f t="shared" si="13"/>
        <v>926194</v>
      </c>
      <c r="E54" s="34">
        <f t="shared" si="13"/>
        <v>291533.86</v>
      </c>
      <c r="F54" s="34">
        <f t="shared" si="13"/>
        <v>1036232.6299999999</v>
      </c>
      <c r="G54" s="34">
        <f t="shared" si="13"/>
        <v>1475861.83</v>
      </c>
      <c r="H54" s="34">
        <f t="shared" si="13"/>
        <v>303079.76</v>
      </c>
      <c r="I54" s="34">
        <f t="shared" si="13"/>
        <v>1120039.8699999999</v>
      </c>
      <c r="J54" s="34">
        <f t="shared" si="13"/>
        <v>966193.78</v>
      </c>
      <c r="K54" s="34">
        <f t="shared" si="13"/>
        <v>1328860.51</v>
      </c>
      <c r="L54" s="34">
        <f t="shared" si="13"/>
        <v>1174925.5400000003</v>
      </c>
      <c r="M54" s="34">
        <f t="shared" si="13"/>
        <v>659424.4400000001</v>
      </c>
      <c r="N54" s="34">
        <f t="shared" si="13"/>
        <v>322596.98</v>
      </c>
      <c r="O54" s="34">
        <f>SUM(B54:N54)</f>
        <v>12092485.850000001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49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1"/>
      <c r="B58" s="62"/>
      <c r="C58" s="62"/>
      <c r="D58" s="63"/>
      <c r="E58" s="63"/>
      <c r="F58" s="63"/>
      <c r="G58" s="63"/>
      <c r="H58" s="63"/>
      <c r="I58" s="62"/>
      <c r="J58" s="63"/>
      <c r="K58" s="63"/>
      <c r="L58" s="63"/>
      <c r="M58" s="63"/>
      <c r="N58" s="63"/>
      <c r="O58" s="64"/>
      <c r="P58" s="57"/>
      <c r="Q58" s="57"/>
      <c r="R58" s="59"/>
      <c r="S58" s="57"/>
    </row>
    <row r="59" spans="1:17" ht="1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57"/>
      <c r="Q59" s="57"/>
    </row>
    <row r="60" spans="1:17" ht="18.75" customHeight="1">
      <c r="A60" s="14" t="s">
        <v>51</v>
      </c>
      <c r="B60" s="42">
        <f aca="true" t="shared" si="14" ref="B60:O60">SUM(B61:B71)</f>
        <v>1402876.4400000002</v>
      </c>
      <c r="C60" s="42">
        <f t="shared" si="14"/>
        <v>1084666.21</v>
      </c>
      <c r="D60" s="42">
        <f t="shared" si="14"/>
        <v>926194.01</v>
      </c>
      <c r="E60" s="42">
        <f t="shared" si="14"/>
        <v>291533.87</v>
      </c>
      <c r="F60" s="42">
        <f t="shared" si="14"/>
        <v>1036232.63</v>
      </c>
      <c r="G60" s="42">
        <f t="shared" si="14"/>
        <v>1475861.84</v>
      </c>
      <c r="H60" s="42">
        <f t="shared" si="14"/>
        <v>303079.76</v>
      </c>
      <c r="I60" s="42">
        <f t="shared" si="14"/>
        <v>1120039.87</v>
      </c>
      <c r="J60" s="42">
        <f t="shared" si="14"/>
        <v>966193.79</v>
      </c>
      <c r="K60" s="42">
        <f t="shared" si="14"/>
        <v>1328860.51</v>
      </c>
      <c r="L60" s="42">
        <f t="shared" si="14"/>
        <v>1174925.54</v>
      </c>
      <c r="M60" s="42">
        <f t="shared" si="14"/>
        <v>659424.43</v>
      </c>
      <c r="N60" s="42">
        <f t="shared" si="14"/>
        <v>322596.98</v>
      </c>
      <c r="O60" s="34">
        <f t="shared" si="14"/>
        <v>12092485.880000003</v>
      </c>
      <c r="Q60"/>
    </row>
    <row r="61" spans="1:18" ht="18.75" customHeight="1">
      <c r="A61" s="26" t="s">
        <v>52</v>
      </c>
      <c r="B61" s="42">
        <v>1159054.6</v>
      </c>
      <c r="C61" s="42">
        <v>775240.37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1934294.9700000002</v>
      </c>
      <c r="P61"/>
      <c r="Q61"/>
      <c r="R61" s="41"/>
    </row>
    <row r="62" spans="1:16" ht="18.75" customHeight="1">
      <c r="A62" s="26" t="s">
        <v>53</v>
      </c>
      <c r="B62" s="42">
        <v>243821.84</v>
      </c>
      <c r="C62" s="42">
        <v>309425.84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553247.68</v>
      </c>
      <c r="P62"/>
    </row>
    <row r="63" spans="1:17" ht="18.75" customHeight="1">
      <c r="A63" s="26" t="s">
        <v>54</v>
      </c>
      <c r="B63" s="43">
        <v>0</v>
      </c>
      <c r="C63" s="43">
        <v>0</v>
      </c>
      <c r="D63" s="29">
        <v>926194.01</v>
      </c>
      <c r="E63" s="43">
        <v>0</v>
      </c>
      <c r="F63" s="43">
        <v>0</v>
      </c>
      <c r="G63" s="43">
        <v>0</v>
      </c>
      <c r="H63" s="42">
        <v>303079.76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1229273.77</v>
      </c>
      <c r="P63" s="52"/>
      <c r="Q63"/>
    </row>
    <row r="64" spans="1:18" ht="18.75" customHeight="1">
      <c r="A64" s="26" t="s">
        <v>55</v>
      </c>
      <c r="B64" s="43">
        <v>0</v>
      </c>
      <c r="C64" s="43">
        <v>0</v>
      </c>
      <c r="D64" s="43">
        <v>0</v>
      </c>
      <c r="E64" s="29">
        <v>291533.87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291533.87</v>
      </c>
      <c r="R64"/>
    </row>
    <row r="65" spans="1:19" ht="18.75" customHeight="1">
      <c r="A65" s="26" t="s">
        <v>56</v>
      </c>
      <c r="B65" s="43">
        <v>0</v>
      </c>
      <c r="C65" s="43">
        <v>0</v>
      </c>
      <c r="D65" s="43">
        <v>0</v>
      </c>
      <c r="E65" s="43">
        <v>0</v>
      </c>
      <c r="F65" s="29">
        <v>1036232.63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1036232.63</v>
      </c>
      <c r="S65"/>
    </row>
    <row r="66" spans="1:20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1475861.84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1475861.84</v>
      </c>
      <c r="T66"/>
    </row>
    <row r="67" spans="1:21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1120039.87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1120039.87</v>
      </c>
      <c r="U67"/>
    </row>
    <row r="68" spans="1:22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966193.79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966193.79</v>
      </c>
      <c r="V68"/>
    </row>
    <row r="69" spans="1:23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1328860.51</v>
      </c>
      <c r="L69" s="29">
        <v>1174925.54</v>
      </c>
      <c r="M69" s="43">
        <v>0</v>
      </c>
      <c r="N69" s="43">
        <v>0</v>
      </c>
      <c r="O69" s="34">
        <f t="shared" si="15"/>
        <v>2503786.05</v>
      </c>
      <c r="P69"/>
      <c r="W69"/>
    </row>
    <row r="70" spans="1:25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659424.43</v>
      </c>
      <c r="N70" s="43">
        <v>0</v>
      </c>
      <c r="O70" s="34">
        <f t="shared" si="15"/>
        <v>659424.43</v>
      </c>
      <c r="R70"/>
      <c r="Y70"/>
    </row>
    <row r="71" spans="1:26" ht="18.75" customHeight="1">
      <c r="A71" s="36" t="s">
        <v>62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322596.98</v>
      </c>
      <c r="O71" s="46">
        <f t="shared" si="15"/>
        <v>322596.98</v>
      </c>
      <c r="P71"/>
      <c r="S71"/>
      <c r="Z71"/>
    </row>
    <row r="72" spans="1:12" ht="21" customHeight="1">
      <c r="A72" s="47" t="s">
        <v>78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1" t="s">
        <v>85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ht="14.25">
      <c r="N74" s="53"/>
    </row>
    <row r="75" ht="13.5">
      <c r="N75" s="53"/>
    </row>
    <row r="76" ht="13.5">
      <c r="N76" s="53"/>
    </row>
    <row r="77" ht="13.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spans="3:14" ht="13.5">
      <c r="C88" s="52"/>
      <c r="D88" s="52"/>
      <c r="E88" s="52"/>
      <c r="N88" s="53"/>
    </row>
    <row r="89" spans="3:14" ht="13.5">
      <c r="C89" s="52"/>
      <c r="E89" s="52"/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2023-10-27T21:31:52Z</dcterms:modified>
  <cp:category/>
  <cp:version/>
  <cp:contentType/>
  <cp:contentStatus/>
</cp:coreProperties>
</file>