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<sst xmlns="http://schemas.openxmlformats.org/spreadsheetml/2006/main" count="89" uniqueCount="86">
  <si>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</si>
  <si>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</si>
  <si>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</si>
  <si>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</si>
  <si>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</si>
  <si>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</si>
  <si>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</si>
  <si>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</si>
  <si>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</si>
  <si>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</si>
  <si>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</si>
  <si>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</si>
  <si>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</si>
  <si>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</si>
  <si>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</si>
  <si>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</si>
  <si>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</si>
  <si>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</si>
  <si>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</si>
  <si>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</si>
  <si>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</si>
  <si>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</si>
  <si>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</si>
  <si>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</si>
  <si>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</si>
  <si>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</si>
  <si>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</si>
  <si>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</si>
  <si>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</si>
  <si>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</si>
  <si>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</si>
  <si>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</si>
  <si>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</si>
  <si>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</si>
  <si>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</si>
  <si>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</si>
  <si>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</si>
  <si>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</si>
  <si>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</si>
  <si>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</si>
  <si>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</si>
  <si>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</si>
  <si>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</si>
  <si>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</si>
  <si>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</si>
  <si>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</si>
  <si>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</si>
  <si>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</si>
  <si>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</si>
  <si>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</si>
  <si>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</si>
  <si>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</si>
  <si>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</si>
  <si>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</si>
  <si>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</si>
  <si>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</si>
  <si>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</si>
  <si>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</si>
  <si>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</si>
  <si>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</si>
  <si>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</si>
  <si>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</si>
  <si>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</si>
  <si>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</si>
  <si>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</si>
  <si>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</si>
  <si>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</si>
  <si>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</si>
  <si>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</si>
  <si>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</si>
  <si>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</si>
  <si>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</si>
  <si>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</si>
  <si>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</si>
  <si>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</si>
  <si>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</si>
  <si>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</si>
  <si>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</si>
  <si>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</si>
  <si>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</si>
  <si>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</si>
  <si>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</si>
  <si>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</si>
  <si>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22/10/23 - VENCIMENTO 27/10/23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</si>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</sst>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144553</v>
      </c>
      <c r="C7" s="9">
        <f t="shared" si="0"/>
        <v>96549</v>
      </c>
      <c r="D7" s="9">
        <f t="shared" si="0"/>
        <v>98382</v>
      </c>
      <c r="E7" s="9">
        <f t="shared" si="0"/>
        <v>26169</v>
      </c>
      <c r="F7" s="9">
        <f t="shared" si="0"/>
        <v>79755</v>
      </c>
      <c r="G7" s="9">
        <f t="shared" si="0"/>
        <v>123448</v>
      </c>
      <c r="H7" s="9">
        <f t="shared" si="0"/>
        <v>16381</v>
      </c>
      <c r="I7" s="9">
        <f t="shared" si="0"/>
        <v>92221</v>
      </c>
      <c r="J7" s="9">
        <f t="shared" si="0"/>
        <v>78996</v>
      </c>
      <c r="K7" s="9">
        <f t="shared" si="0"/>
        <v>133599</v>
      </c>
      <c r="L7" s="9">
        <f t="shared" si="0"/>
        <v>100870</v>
      </c>
      <c r="M7" s="9">
        <f t="shared" si="0"/>
        <v>43209</v>
      </c>
      <c r="N7" s="9">
        <f t="shared" si="0"/>
        <v>24809</v>
      </c>
      <c r="O7" s="9">
        <f t="shared" si="0"/>
        <v>1058941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5975</v>
      </c>
      <c r="C8" s="11">
        <f t="shared" si="1"/>
        <v>5378</v>
      </c>
      <c r="D8" s="11">
        <f t="shared" si="1"/>
        <v>3479</v>
      </c>
      <c r="E8" s="11">
        <f t="shared" si="1"/>
        <v>1076</v>
      </c>
      <c r="F8" s="11">
        <f t="shared" si="1"/>
        <v>3284</v>
      </c>
      <c r="G8" s="11">
        <f t="shared" si="1"/>
        <v>6546</v>
      </c>
      <c r="H8" s="11">
        <f t="shared" si="1"/>
        <v>848</v>
      </c>
      <c r="I8" s="11">
        <f t="shared" si="1"/>
        <v>6372</v>
      </c>
      <c r="J8" s="11">
        <f t="shared" si="1"/>
        <v>3940</v>
      </c>
      <c r="K8" s="11">
        <f t="shared" si="1"/>
        <v>3064</v>
      </c>
      <c r="L8" s="11">
        <f t="shared" si="1"/>
        <v>2020</v>
      </c>
      <c r="M8" s="11">
        <f t="shared" si="1"/>
        <v>2139</v>
      </c>
      <c r="N8" s="11">
        <f t="shared" si="1"/>
        <v>1216</v>
      </c>
      <c r="O8" s="11">
        <f t="shared" si="1"/>
        <v>45337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5975</v>
      </c>
      <c r="C9" s="11">
        <v>5378</v>
      </c>
      <c r="D9" s="11">
        <v>3479</v>
      </c>
      <c r="E9" s="11">
        <v>1076</v>
      </c>
      <c r="F9" s="11">
        <v>3284</v>
      </c>
      <c r="G9" s="11">
        <v>6546</v>
      </c>
      <c r="H9" s="11">
        <v>848</v>
      </c>
      <c r="I9" s="11">
        <v>6372</v>
      </c>
      <c r="J9" s="11">
        <v>3940</v>
      </c>
      <c r="K9" s="11">
        <v>3064</v>
      </c>
      <c r="L9" s="11">
        <v>2018</v>
      </c>
      <c r="M9" s="11">
        <v>2139</v>
      </c>
      <c r="N9" s="11">
        <v>1201</v>
      </c>
      <c r="O9" s="11">
        <f>SUM(B9:N9)</f>
        <v>45320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15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138578</v>
      </c>
      <c r="C11" s="13">
        <v>91171</v>
      </c>
      <c r="D11" s="13">
        <v>94903</v>
      </c>
      <c r="E11" s="13">
        <v>25093</v>
      </c>
      <c r="F11" s="13">
        <v>76471</v>
      </c>
      <c r="G11" s="13">
        <v>116902</v>
      </c>
      <c r="H11" s="13">
        <v>15533</v>
      </c>
      <c r="I11" s="13">
        <v>85849</v>
      </c>
      <c r="J11" s="13">
        <v>75056</v>
      </c>
      <c r="K11" s="13">
        <v>130535</v>
      </c>
      <c r="L11" s="13">
        <v>98850</v>
      </c>
      <c r="M11" s="13">
        <v>41070</v>
      </c>
      <c r="N11" s="13">
        <v>23593</v>
      </c>
      <c r="O11" s="11">
        <f>SUM(B11:N11)</f>
        <v>1013604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12568</v>
      </c>
      <c r="C12" s="13">
        <v>10750</v>
      </c>
      <c r="D12" s="13">
        <v>9539</v>
      </c>
      <c r="E12" s="13">
        <v>3363</v>
      </c>
      <c r="F12" s="13">
        <v>8772</v>
      </c>
      <c r="G12" s="13">
        <v>14937</v>
      </c>
      <c r="H12" s="13">
        <v>2159</v>
      </c>
      <c r="I12" s="13">
        <v>10702</v>
      </c>
      <c r="J12" s="13">
        <v>8924</v>
      </c>
      <c r="K12" s="13">
        <v>10597</v>
      </c>
      <c r="L12" s="13">
        <v>7985</v>
      </c>
      <c r="M12" s="13">
        <v>2738</v>
      </c>
      <c r="N12" s="13">
        <v>1329</v>
      </c>
      <c r="O12" s="11">
        <f>SUM(B12:N12)</f>
        <v>104363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126010</v>
      </c>
      <c r="C13" s="15">
        <f t="shared" si="2"/>
        <v>80421</v>
      </c>
      <c r="D13" s="15">
        <f t="shared" si="2"/>
        <v>85364</v>
      </c>
      <c r="E13" s="15">
        <f t="shared" si="2"/>
        <v>21730</v>
      </c>
      <c r="F13" s="15">
        <f t="shared" si="2"/>
        <v>67699</v>
      </c>
      <c r="G13" s="15">
        <f t="shared" si="2"/>
        <v>101965</v>
      </c>
      <c r="H13" s="15">
        <f t="shared" si="2"/>
        <v>13374</v>
      </c>
      <c r="I13" s="15">
        <f t="shared" si="2"/>
        <v>75147</v>
      </c>
      <c r="J13" s="15">
        <f t="shared" si="2"/>
        <v>66132</v>
      </c>
      <c r="K13" s="15">
        <f t="shared" si="2"/>
        <v>119938</v>
      </c>
      <c r="L13" s="15">
        <f t="shared" si="2"/>
        <v>90865</v>
      </c>
      <c r="M13" s="15">
        <f t="shared" si="2"/>
        <v>38332</v>
      </c>
      <c r="N13" s="15">
        <f t="shared" si="2"/>
        <v>22264</v>
      </c>
      <c r="O13" s="11">
        <f>SUM(B13:N13)</f>
        <v>909241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1.192833704746209</v>
      </c>
      <c r="C18" s="19">
        <v>1.259843825920189</v>
      </c>
      <c r="D18" s="19">
        <v>1.421009713152902</v>
      </c>
      <c r="E18" s="19">
        <v>0.850175782653181</v>
      </c>
      <c r="F18" s="19">
        <v>1.340347030886693</v>
      </c>
      <c r="G18" s="19">
        <v>1.421710187555259</v>
      </c>
      <c r="H18" s="19">
        <v>1.567692650180523</v>
      </c>
      <c r="I18" s="19">
        <v>1.138160621787234</v>
      </c>
      <c r="J18" s="19">
        <v>1.309224364297876</v>
      </c>
      <c r="K18" s="19">
        <v>1.158712947198481</v>
      </c>
      <c r="L18" s="19">
        <v>1.243600055490588</v>
      </c>
      <c r="M18" s="19">
        <v>1.210590737930773</v>
      </c>
      <c r="N18" s="19">
        <v>1.050371570707865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601290.29</v>
      </c>
      <c r="C20" s="24">
        <f aca="true" t="shared" si="3" ref="C20:N20">SUM(C21:C30)</f>
        <v>419548.95</v>
      </c>
      <c r="D20" s="24">
        <f t="shared" si="3"/>
        <v>410569.93999999994</v>
      </c>
      <c r="E20" s="24">
        <f t="shared" si="3"/>
        <v>118647.43</v>
      </c>
      <c r="F20" s="24">
        <f t="shared" si="3"/>
        <v>380015.1</v>
      </c>
      <c r="G20" s="24">
        <f t="shared" si="3"/>
        <v>520411.57999999996</v>
      </c>
      <c r="H20" s="24">
        <f t="shared" si="3"/>
        <v>119503.47000000002</v>
      </c>
      <c r="I20" s="24">
        <f t="shared" si="3"/>
        <v>384998.73</v>
      </c>
      <c r="J20" s="24">
        <f t="shared" si="3"/>
        <v>359521.76999999996</v>
      </c>
      <c r="K20" s="24">
        <f t="shared" si="3"/>
        <v>554627.3699999999</v>
      </c>
      <c r="L20" s="24">
        <f t="shared" si="3"/>
        <v>510946.81999999995</v>
      </c>
      <c r="M20" s="24">
        <f t="shared" si="3"/>
        <v>243658.96000000002</v>
      </c>
      <c r="N20" s="24">
        <f t="shared" si="3"/>
        <v>106631.63000000002</v>
      </c>
      <c r="O20" s="24">
        <f>O21+O22+O23+O24+O25+O26+O27+O28+O29+O30</f>
        <v>4730372.04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426720.46</v>
      </c>
      <c r="C21" s="28">
        <f aca="true" t="shared" si="4" ref="C21:N21">ROUND((C15+C16)*C7,2)</f>
        <v>294435.83</v>
      </c>
      <c r="D21" s="28">
        <f t="shared" si="4"/>
        <v>263122.66</v>
      </c>
      <c r="E21" s="28">
        <f t="shared" si="4"/>
        <v>119566.16</v>
      </c>
      <c r="F21" s="28">
        <f t="shared" si="4"/>
        <v>247232.52</v>
      </c>
      <c r="G21" s="28">
        <f t="shared" si="4"/>
        <v>314866.47</v>
      </c>
      <c r="H21" s="28">
        <f t="shared" si="4"/>
        <v>56098.37</v>
      </c>
      <c r="I21" s="28">
        <f t="shared" si="4"/>
        <v>279254.41</v>
      </c>
      <c r="J21" s="28">
        <f t="shared" si="4"/>
        <v>240598.12</v>
      </c>
      <c r="K21" s="28">
        <f t="shared" si="4"/>
        <v>384618.16</v>
      </c>
      <c r="L21" s="28">
        <f t="shared" si="4"/>
        <v>330651.86</v>
      </c>
      <c r="M21" s="28">
        <f t="shared" si="4"/>
        <v>163438.04</v>
      </c>
      <c r="N21" s="28">
        <f t="shared" si="4"/>
        <v>84764.91</v>
      </c>
      <c r="O21" s="28">
        <f aca="true" t="shared" si="5" ref="O21:O30">SUM(B21:N21)</f>
        <v>3205367.97</v>
      </c>
    </row>
    <row r="22" spans="1:23" ht="18.75" customHeight="1">
      <c r="A22" s="26" t="s">
        <v>33</v>
      </c>
      <c r="B22" s="28">
        <f>IF(B18&lt;&gt;0,ROUND((B18-1)*B21,2),0)</f>
        <v>82286.09</v>
      </c>
      <c r="C22" s="28">
        <f aca="true" t="shared" si="6" ref="C22:N22">IF(C18&lt;&gt;0,ROUND((C18-1)*C21,2),0)</f>
        <v>76507.33</v>
      </c>
      <c r="D22" s="28">
        <f t="shared" si="6"/>
        <v>110777.2</v>
      </c>
      <c r="E22" s="28">
        <f t="shared" si="6"/>
        <v>-17913.91</v>
      </c>
      <c r="F22" s="28">
        <f t="shared" si="6"/>
        <v>84144.85</v>
      </c>
      <c r="G22" s="28">
        <f t="shared" si="6"/>
        <v>132782.4</v>
      </c>
      <c r="H22" s="28">
        <f t="shared" si="6"/>
        <v>31846.63</v>
      </c>
      <c r="I22" s="28">
        <f t="shared" si="6"/>
        <v>38581.96</v>
      </c>
      <c r="J22" s="28">
        <f t="shared" si="6"/>
        <v>74398.8</v>
      </c>
      <c r="K22" s="28">
        <f t="shared" si="6"/>
        <v>61043.88</v>
      </c>
      <c r="L22" s="28">
        <f t="shared" si="6"/>
        <v>80546.81</v>
      </c>
      <c r="M22" s="28">
        <f t="shared" si="6"/>
        <v>34418.54</v>
      </c>
      <c r="N22" s="28">
        <f t="shared" si="6"/>
        <v>4269.74</v>
      </c>
      <c r="O22" s="28">
        <f t="shared" si="5"/>
        <v>793690.3200000001</v>
      </c>
      <c r="W22" s="51"/>
    </row>
    <row r="23" spans="1:15" ht="18.75" customHeight="1">
      <c r="A23" s="26" t="s">
        <v>34</v>
      </c>
      <c r="B23" s="28">
        <v>25921.61</v>
      </c>
      <c r="C23" s="28">
        <v>18922.14</v>
      </c>
      <c r="D23" s="28">
        <v>17100.94</v>
      </c>
      <c r="E23" s="28">
        <v>5736.03</v>
      </c>
      <c r="F23" s="28">
        <v>17497.81</v>
      </c>
      <c r="G23" s="28">
        <v>26579.13</v>
      </c>
      <c r="H23" s="28">
        <v>4483.07</v>
      </c>
      <c r="I23" s="28">
        <v>19862.83</v>
      </c>
      <c r="J23" s="28">
        <v>14352.69</v>
      </c>
      <c r="K23" s="28">
        <v>29378.29</v>
      </c>
      <c r="L23" s="28">
        <v>24816.5</v>
      </c>
      <c r="M23" s="28">
        <v>13849.82</v>
      </c>
      <c r="N23" s="28">
        <v>6750.97</v>
      </c>
      <c r="O23" s="28">
        <f t="shared" si="5"/>
        <v>225251.83000000002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1285.25</v>
      </c>
      <c r="C26" s="28">
        <v>939.43</v>
      </c>
      <c r="D26" s="28">
        <v>936.7</v>
      </c>
      <c r="E26" s="28">
        <v>261.41</v>
      </c>
      <c r="F26" s="28">
        <v>835.95</v>
      </c>
      <c r="G26" s="28">
        <v>1135.48</v>
      </c>
      <c r="H26" s="28">
        <v>223.28</v>
      </c>
      <c r="I26" s="28">
        <v>814.17</v>
      </c>
      <c r="J26" s="28">
        <v>789.66</v>
      </c>
      <c r="K26" s="28">
        <v>1217.17</v>
      </c>
      <c r="L26" s="28">
        <v>1113.7</v>
      </c>
      <c r="M26" s="28">
        <v>509.2</v>
      </c>
      <c r="N26" s="28">
        <v>234.18</v>
      </c>
      <c r="O26" s="28">
        <f t="shared" si="5"/>
        <v>10295.580000000002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849.3</v>
      </c>
      <c r="L27" s="28">
        <v>753.83</v>
      </c>
      <c r="M27" s="28">
        <v>426.69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29863.75</v>
      </c>
      <c r="M30" s="28">
        <v>0</v>
      </c>
      <c r="N30" s="28">
        <v>0</v>
      </c>
      <c r="O30" s="28">
        <f t="shared" si="5"/>
        <v>64067.69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-26290</v>
      </c>
      <c r="C32" s="28">
        <f aca="true" t="shared" si="7" ref="C32:O32">+C33+C35+C48+C49+C50+C55-C56</f>
        <v>-23663.2</v>
      </c>
      <c r="D32" s="28">
        <f t="shared" si="7"/>
        <v>-15307.6</v>
      </c>
      <c r="E32" s="28">
        <f t="shared" si="7"/>
        <v>-4734.4</v>
      </c>
      <c r="F32" s="28">
        <f t="shared" si="7"/>
        <v>-14449.6</v>
      </c>
      <c r="G32" s="28">
        <f t="shared" si="7"/>
        <v>-28802.4</v>
      </c>
      <c r="H32" s="28">
        <f t="shared" si="7"/>
        <v>-4677.8099999999995</v>
      </c>
      <c r="I32" s="28">
        <f t="shared" si="7"/>
        <v>-28036.8</v>
      </c>
      <c r="J32" s="28">
        <f t="shared" si="7"/>
        <v>-17336</v>
      </c>
      <c r="K32" s="28">
        <f t="shared" si="7"/>
        <v>-13481.6</v>
      </c>
      <c r="L32" s="28">
        <f t="shared" si="7"/>
        <v>-8879.2</v>
      </c>
      <c r="M32" s="28">
        <f t="shared" si="7"/>
        <v>-9411.6</v>
      </c>
      <c r="N32" s="28">
        <f t="shared" si="7"/>
        <v>-5284.4</v>
      </c>
      <c r="O32" s="28">
        <f t="shared" si="7"/>
        <v>-200354.61000000002</v>
      </c>
    </row>
    <row r="33" spans="1:15" ht="18.75" customHeight="1">
      <c r="A33" s="26" t="s">
        <v>38</v>
      </c>
      <c r="B33" s="29">
        <f>+B34</f>
        <v>-26290</v>
      </c>
      <c r="C33" s="29">
        <f>+C34</f>
        <v>-23663.2</v>
      </c>
      <c r="D33" s="29">
        <f aca="true" t="shared" si="8" ref="D33:O33">+D34</f>
        <v>-15307.6</v>
      </c>
      <c r="E33" s="29">
        <f t="shared" si="8"/>
        <v>-4734.4</v>
      </c>
      <c r="F33" s="29">
        <f t="shared" si="8"/>
        <v>-14449.6</v>
      </c>
      <c r="G33" s="29">
        <f t="shared" si="8"/>
        <v>-28802.4</v>
      </c>
      <c r="H33" s="29">
        <f t="shared" si="8"/>
        <v>-3731.2</v>
      </c>
      <c r="I33" s="29">
        <f t="shared" si="8"/>
        <v>-28036.8</v>
      </c>
      <c r="J33" s="29">
        <f t="shared" si="8"/>
        <v>-17336</v>
      </c>
      <c r="K33" s="29">
        <f t="shared" si="8"/>
        <v>-13481.6</v>
      </c>
      <c r="L33" s="29">
        <f t="shared" si="8"/>
        <v>-8879.2</v>
      </c>
      <c r="M33" s="29">
        <f t="shared" si="8"/>
        <v>-9411.6</v>
      </c>
      <c r="N33" s="29">
        <f t="shared" si="8"/>
        <v>-5284.4</v>
      </c>
      <c r="O33" s="29">
        <f t="shared" si="8"/>
        <v>-199408.00000000003</v>
      </c>
    </row>
    <row r="34" spans="1:26" ht="18.75" customHeight="1">
      <c r="A34" s="27" t="s">
        <v>39</v>
      </c>
      <c r="B34" s="16">
        <f>ROUND((-B9)*$G$3,2)</f>
        <v>-26290</v>
      </c>
      <c r="C34" s="16">
        <f aca="true" t="shared" si="9" ref="C34:N34">ROUND((-C9)*$G$3,2)</f>
        <v>-23663.2</v>
      </c>
      <c r="D34" s="16">
        <f t="shared" si="9"/>
        <v>-15307.6</v>
      </c>
      <c r="E34" s="16">
        <f t="shared" si="9"/>
        <v>-4734.4</v>
      </c>
      <c r="F34" s="16">
        <f t="shared" si="9"/>
        <v>-14449.6</v>
      </c>
      <c r="G34" s="16">
        <f t="shared" si="9"/>
        <v>-28802.4</v>
      </c>
      <c r="H34" s="16">
        <f t="shared" si="9"/>
        <v>-3731.2</v>
      </c>
      <c r="I34" s="16">
        <f t="shared" si="9"/>
        <v>-28036.8</v>
      </c>
      <c r="J34" s="16">
        <f t="shared" si="9"/>
        <v>-17336</v>
      </c>
      <c r="K34" s="16">
        <f t="shared" si="9"/>
        <v>-13481.6</v>
      </c>
      <c r="L34" s="16">
        <f t="shared" si="9"/>
        <v>-8879.2</v>
      </c>
      <c r="M34" s="16">
        <f t="shared" si="9"/>
        <v>-9411.6</v>
      </c>
      <c r="N34" s="16">
        <f t="shared" si="9"/>
        <v>-5284.4</v>
      </c>
      <c r="O34" s="30">
        <f aca="true" t="shared" si="10" ref="O34:O56">SUM(B34:N34)</f>
        <v>-199408.00000000003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-946.61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-946.61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-946.61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-946.61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575000.29</v>
      </c>
      <c r="C54" s="34">
        <f aca="true" t="shared" si="13" ref="C54:N54">+C20+C32</f>
        <v>395885.75</v>
      </c>
      <c r="D54" s="34">
        <f t="shared" si="13"/>
        <v>395262.33999999997</v>
      </c>
      <c r="E54" s="34">
        <f t="shared" si="13"/>
        <v>113913.03</v>
      </c>
      <c r="F54" s="34">
        <f t="shared" si="13"/>
        <v>365565.5</v>
      </c>
      <c r="G54" s="34">
        <f t="shared" si="13"/>
        <v>491609.17999999993</v>
      </c>
      <c r="H54" s="34">
        <f t="shared" si="13"/>
        <v>114825.66000000002</v>
      </c>
      <c r="I54" s="34">
        <f t="shared" si="13"/>
        <v>356961.93</v>
      </c>
      <c r="J54" s="34">
        <f t="shared" si="13"/>
        <v>342185.76999999996</v>
      </c>
      <c r="K54" s="34">
        <f t="shared" si="13"/>
        <v>541145.7699999999</v>
      </c>
      <c r="L54" s="34">
        <f t="shared" si="13"/>
        <v>502067.61999999994</v>
      </c>
      <c r="M54" s="34">
        <f t="shared" si="13"/>
        <v>234247.36000000002</v>
      </c>
      <c r="N54" s="34">
        <f t="shared" si="13"/>
        <v>101347.23000000003</v>
      </c>
      <c r="O54" s="34">
        <f>SUM(B54:N54)</f>
        <v>4530017.430000001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575000.28</v>
      </c>
      <c r="C60" s="42">
        <f t="shared" si="14"/>
        <v>395885.76</v>
      </c>
      <c r="D60" s="42">
        <f t="shared" si="14"/>
        <v>395262.33</v>
      </c>
      <c r="E60" s="42">
        <f t="shared" si="14"/>
        <v>113913.03</v>
      </c>
      <c r="F60" s="42">
        <f t="shared" si="14"/>
        <v>365565.51</v>
      </c>
      <c r="G60" s="42">
        <f t="shared" si="14"/>
        <v>491609.18</v>
      </c>
      <c r="H60" s="42">
        <f t="shared" si="14"/>
        <v>114825.67</v>
      </c>
      <c r="I60" s="42">
        <f t="shared" si="14"/>
        <v>356961.93</v>
      </c>
      <c r="J60" s="42">
        <f t="shared" si="14"/>
        <v>342185.77</v>
      </c>
      <c r="K60" s="42">
        <f t="shared" si="14"/>
        <v>541145.77</v>
      </c>
      <c r="L60" s="42">
        <f t="shared" si="14"/>
        <v>502067.62</v>
      </c>
      <c r="M60" s="42">
        <f t="shared" si="14"/>
        <v>234247.36</v>
      </c>
      <c r="N60" s="42">
        <f t="shared" si="14"/>
        <v>101347.23</v>
      </c>
      <c r="O60" s="34">
        <f t="shared" si="14"/>
        <v>4530017.440000001</v>
      </c>
      <c r="Q60"/>
    </row>
    <row r="61" spans="1:18" ht="18.75" customHeight="1">
      <c r="A61" s="26" t="s">
        <v>53</v>
      </c>
      <c r="B61" s="42">
        <v>477164.19</v>
      </c>
      <c r="C61" s="42">
        <v>285469.74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762633.9299999999</v>
      </c>
      <c r="P61"/>
      <c r="Q61"/>
      <c r="R61" s="41"/>
    </row>
    <row r="62" spans="1:16" ht="18.75" customHeight="1">
      <c r="A62" s="26" t="s">
        <v>54</v>
      </c>
      <c r="B62" s="42">
        <v>97836.09</v>
      </c>
      <c r="C62" s="42">
        <v>110416.02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208252.11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395262.33</v>
      </c>
      <c r="E63" s="43">
        <v>0</v>
      </c>
      <c r="F63" s="43">
        <v>0</v>
      </c>
      <c r="G63" s="43">
        <v>0</v>
      </c>
      <c r="H63" s="42">
        <v>114825.67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510088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113913.03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113913.03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365565.51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365565.51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491609.18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491609.18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356961.93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356961.93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342185.77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342185.77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541145.77</v>
      </c>
      <c r="L69" s="29">
        <v>502067.62</v>
      </c>
      <c r="M69" s="43">
        <v>0</v>
      </c>
      <c r="N69" s="43">
        <v>0</v>
      </c>
      <c r="O69" s="34">
        <f t="shared" si="15"/>
        <v>1043213.39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234247.36</v>
      </c>
      <c r="N70" s="43">
        <v>0</v>
      </c>
      <c r="O70" s="34">
        <f t="shared" si="15"/>
        <v>234247.36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101347.23</v>
      </c>
      <c r="O71" s="46">
        <f t="shared" si="15"/>
        <v>101347.23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2023-10-27T21:21:24Z</dcterms:modified>
  <cp:category/>
  <cp:version/>
  <cp:contentType/>
  <cp:contentStatus/>
</cp:coreProperties>
</file>