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<sst xmlns="http://schemas.openxmlformats.org/spreadsheetml/2006/main" count="89" uniqueCount="86">
  <si>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</si>
  <si>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</si>
  <si>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</si>
  <si>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</si>
  <si>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</si>
  <si>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</si>
  <si>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</si>
  <si>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</si>
  <si>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</si>
  <si>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</si>
  <si>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</si>
  <si>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</si>
  <si>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</si>
  <si>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</si>
  <si>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</si>
  <si>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</si>
  <si>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</si>
  <si>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</si>
  <si>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</si>
  <si>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</si>
  <si>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</si>
  <si>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</si>
  <si>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</si>
  <si>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</si>
  <si>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</si>
  <si>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</si>
  <si>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</si>
  <si>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</si>
  <si>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</si>
  <si>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</si>
  <si>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</si>
  <si>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</si>
  <si>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</si>
  <si>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</si>
  <si>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</si>
  <si>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</si>
  <si>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</si>
  <si>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</si>
  <si>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</si>
  <si>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</si>
  <si>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</si>
  <si>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</si>
  <si>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</si>
  <si>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</si>
  <si>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</si>
  <si>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</si>
  <si>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</si>
  <si>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</si>
  <si>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</si>
  <si>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</si>
  <si>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</si>
  <si>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</si>
  <si>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</si>
  <si>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</si>
  <si>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</si>
  <si>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</si>
  <si>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</si>
  <si>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</si>
  <si>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</si>
  <si>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</si>
  <si>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</si>
  <si>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</si>
  <si>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</si>
  <si>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</si>
  <si>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</si>
  <si>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</si>
  <si>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</si>
  <si>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</si>
  <si>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</si>
  <si>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</si>
  <si>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</si>
  <si>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</si>
  <si>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</si>
  <si>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</si>
  <si>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</si>
  <si>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</si>
  <si>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</si>
  <si>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</si>
  <si>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</si>
  <si>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</si>
  <si>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</si>
  <si>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</si>
  <si>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</si>
  <si>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21/10/23 - VENCIMENTO 27/10/23</t>
  </si>
  <si>
    <t>5.0. Remuneração Veículos Elétricos</t>
  </si>
  <si>
    <t>5.2.9. Chip Claro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</si>
</sst>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276457</v>
      </c>
      <c r="C7" s="9">
        <f t="shared" si="0"/>
        <v>179523</v>
      </c>
      <c r="D7" s="9">
        <f t="shared" si="0"/>
        <v>182672</v>
      </c>
      <c r="E7" s="9">
        <f t="shared" si="0"/>
        <v>50758</v>
      </c>
      <c r="F7" s="9">
        <f t="shared" si="0"/>
        <v>151536</v>
      </c>
      <c r="G7" s="9">
        <f t="shared" si="0"/>
        <v>238468</v>
      </c>
      <c r="H7" s="9">
        <f t="shared" si="0"/>
        <v>31280</v>
      </c>
      <c r="I7" s="9">
        <f t="shared" si="0"/>
        <v>195327</v>
      </c>
      <c r="J7" s="9">
        <f t="shared" si="0"/>
        <v>149577</v>
      </c>
      <c r="K7" s="9">
        <f t="shared" si="0"/>
        <v>234767</v>
      </c>
      <c r="L7" s="9">
        <f t="shared" si="0"/>
        <v>177248</v>
      </c>
      <c r="M7" s="9">
        <f t="shared" si="0"/>
        <v>81438</v>
      </c>
      <c r="N7" s="9">
        <f t="shared" si="0"/>
        <v>53631</v>
      </c>
      <c r="O7" s="9">
        <f t="shared" si="0"/>
        <v>2002682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9424</v>
      </c>
      <c r="C8" s="11">
        <f t="shared" si="1"/>
        <v>8982</v>
      </c>
      <c r="D8" s="11">
        <f t="shared" si="1"/>
        <v>5847</v>
      </c>
      <c r="E8" s="11">
        <f t="shared" si="1"/>
        <v>1847</v>
      </c>
      <c r="F8" s="11">
        <f t="shared" si="1"/>
        <v>5641</v>
      </c>
      <c r="G8" s="11">
        <f t="shared" si="1"/>
        <v>10569</v>
      </c>
      <c r="H8" s="11">
        <f t="shared" si="1"/>
        <v>1464</v>
      </c>
      <c r="I8" s="11">
        <f t="shared" si="1"/>
        <v>11864</v>
      </c>
      <c r="J8" s="11">
        <f t="shared" si="1"/>
        <v>6733</v>
      </c>
      <c r="K8" s="11">
        <f t="shared" si="1"/>
        <v>4762</v>
      </c>
      <c r="L8" s="11">
        <f t="shared" si="1"/>
        <v>3159</v>
      </c>
      <c r="M8" s="11">
        <f t="shared" si="1"/>
        <v>3992</v>
      </c>
      <c r="N8" s="11">
        <f t="shared" si="1"/>
        <v>2746</v>
      </c>
      <c r="O8" s="11">
        <f t="shared" si="1"/>
        <v>77030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9424</v>
      </c>
      <c r="C9" s="11">
        <v>8982</v>
      </c>
      <c r="D9" s="11">
        <v>5847</v>
      </c>
      <c r="E9" s="11">
        <v>1847</v>
      </c>
      <c r="F9" s="11">
        <v>5641</v>
      </c>
      <c r="G9" s="11">
        <v>10569</v>
      </c>
      <c r="H9" s="11">
        <v>1464</v>
      </c>
      <c r="I9" s="11">
        <v>11864</v>
      </c>
      <c r="J9" s="11">
        <v>6733</v>
      </c>
      <c r="K9" s="11">
        <v>4762</v>
      </c>
      <c r="L9" s="11">
        <v>3156</v>
      </c>
      <c r="M9" s="11">
        <v>3992</v>
      </c>
      <c r="N9" s="11">
        <v>2726</v>
      </c>
      <c r="O9" s="11">
        <f>SUM(B9:N9)</f>
        <v>77007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</v>
      </c>
      <c r="M10" s="13">
        <v>0</v>
      </c>
      <c r="N10" s="13">
        <v>20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267033</v>
      </c>
      <c r="C11" s="13">
        <v>170541</v>
      </c>
      <c r="D11" s="13">
        <v>176825</v>
      </c>
      <c r="E11" s="13">
        <v>48911</v>
      </c>
      <c r="F11" s="13">
        <v>145895</v>
      </c>
      <c r="G11" s="13">
        <v>227899</v>
      </c>
      <c r="H11" s="13">
        <v>29816</v>
      </c>
      <c r="I11" s="13">
        <v>183463</v>
      </c>
      <c r="J11" s="13">
        <v>142844</v>
      </c>
      <c r="K11" s="13">
        <v>230005</v>
      </c>
      <c r="L11" s="13">
        <v>174089</v>
      </c>
      <c r="M11" s="13">
        <v>77446</v>
      </c>
      <c r="N11" s="13">
        <v>50885</v>
      </c>
      <c r="O11" s="11">
        <f>SUM(B11:N11)</f>
        <v>1925652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19948</v>
      </c>
      <c r="C12" s="13">
        <v>16599</v>
      </c>
      <c r="D12" s="13">
        <v>14077</v>
      </c>
      <c r="E12" s="13">
        <v>5396</v>
      </c>
      <c r="F12" s="13">
        <v>14131</v>
      </c>
      <c r="G12" s="13">
        <v>24108</v>
      </c>
      <c r="H12" s="13">
        <v>3576</v>
      </c>
      <c r="I12" s="13">
        <v>19018</v>
      </c>
      <c r="J12" s="13">
        <v>12980</v>
      </c>
      <c r="K12" s="13">
        <v>16387</v>
      </c>
      <c r="L12" s="13">
        <v>11751</v>
      </c>
      <c r="M12" s="13">
        <v>4322</v>
      </c>
      <c r="N12" s="13">
        <v>2318</v>
      </c>
      <c r="O12" s="11">
        <f>SUM(B12:N12)</f>
        <v>164611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247085</v>
      </c>
      <c r="C13" s="15">
        <f t="shared" si="2"/>
        <v>153942</v>
      </c>
      <c r="D13" s="15">
        <f t="shared" si="2"/>
        <v>162748</v>
      </c>
      <c r="E13" s="15">
        <f t="shared" si="2"/>
        <v>43515</v>
      </c>
      <c r="F13" s="15">
        <f t="shared" si="2"/>
        <v>131764</v>
      </c>
      <c r="G13" s="15">
        <f t="shared" si="2"/>
        <v>203791</v>
      </c>
      <c r="H13" s="15">
        <f t="shared" si="2"/>
        <v>26240</v>
      </c>
      <c r="I13" s="15">
        <f t="shared" si="2"/>
        <v>164445</v>
      </c>
      <c r="J13" s="15">
        <f t="shared" si="2"/>
        <v>129864</v>
      </c>
      <c r="K13" s="15">
        <f t="shared" si="2"/>
        <v>213618</v>
      </c>
      <c r="L13" s="15">
        <f t="shared" si="2"/>
        <v>162338</v>
      </c>
      <c r="M13" s="15">
        <f t="shared" si="2"/>
        <v>73124</v>
      </c>
      <c r="N13" s="15">
        <f t="shared" si="2"/>
        <v>48567</v>
      </c>
      <c r="O13" s="11">
        <f>SUM(B13:N13)</f>
        <v>1761041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1.195727408050215</v>
      </c>
      <c r="C18" s="19">
        <v>1.254998019478619</v>
      </c>
      <c r="D18" s="19">
        <v>1.393919633795403</v>
      </c>
      <c r="E18" s="19">
        <v>0.839257197226657</v>
      </c>
      <c r="F18" s="19">
        <v>1.341599577870741</v>
      </c>
      <c r="G18" s="19">
        <v>1.422009792968412</v>
      </c>
      <c r="H18" s="19">
        <v>1.503223032524255</v>
      </c>
      <c r="I18" s="19">
        <v>1.136748646500201</v>
      </c>
      <c r="J18" s="19">
        <v>1.342859520830678</v>
      </c>
      <c r="K18" s="19">
        <v>1.15789356426615</v>
      </c>
      <c r="L18" s="19">
        <v>1.242323468093171</v>
      </c>
      <c r="M18" s="19">
        <v>1.210244150175007</v>
      </c>
      <c r="N18" s="19">
        <v>1.043753785966432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SUM(B21:B30)</f>
        <v>1083850.6500000001</v>
      </c>
      <c r="C20" s="24">
        <f aca="true" t="shared" si="3" ref="C20:N20">SUM(C21:C30)</f>
        <v>747349.9299999999</v>
      </c>
      <c r="D20" s="24">
        <f t="shared" si="3"/>
        <v>723119.4600000002</v>
      </c>
      <c r="E20" s="24">
        <f t="shared" si="3"/>
        <v>213989.97999999998</v>
      </c>
      <c r="F20" s="24">
        <f t="shared" si="3"/>
        <v>687155.38</v>
      </c>
      <c r="G20" s="24">
        <f t="shared" si="3"/>
        <v>947912.1</v>
      </c>
      <c r="H20" s="24">
        <f t="shared" si="3"/>
        <v>192950.11999999997</v>
      </c>
      <c r="I20" s="24">
        <f t="shared" si="3"/>
        <v>749350.4299999999</v>
      </c>
      <c r="J20" s="24">
        <f t="shared" si="3"/>
        <v>665538.6100000001</v>
      </c>
      <c r="K20" s="24">
        <f t="shared" si="3"/>
        <v>898942.6300000001</v>
      </c>
      <c r="L20" s="24">
        <f t="shared" si="3"/>
        <v>829779.72</v>
      </c>
      <c r="M20" s="24">
        <f t="shared" si="3"/>
        <v>421949.58</v>
      </c>
      <c r="N20" s="24">
        <f t="shared" si="3"/>
        <v>211822.28999999998</v>
      </c>
      <c r="O20" s="24">
        <f>O21+O22+O23+O24+O25+O26+O27+O28+O29+O30</f>
        <v>8373710.88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816101.06</v>
      </c>
      <c r="C21" s="28">
        <f aca="true" t="shared" si="4" ref="C21:N21">ROUND((C15+C16)*C7,2)</f>
        <v>547473.34</v>
      </c>
      <c r="D21" s="28">
        <f t="shared" si="4"/>
        <v>488556.26</v>
      </c>
      <c r="E21" s="28">
        <f t="shared" si="4"/>
        <v>231913.3</v>
      </c>
      <c r="F21" s="28">
        <f t="shared" si="4"/>
        <v>469746.45</v>
      </c>
      <c r="G21" s="28">
        <f t="shared" si="4"/>
        <v>608236.48</v>
      </c>
      <c r="H21" s="28">
        <f t="shared" si="4"/>
        <v>107121.49</v>
      </c>
      <c r="I21" s="28">
        <f t="shared" si="4"/>
        <v>591469.69</v>
      </c>
      <c r="J21" s="28">
        <f t="shared" si="4"/>
        <v>455566.67</v>
      </c>
      <c r="K21" s="28">
        <f t="shared" si="4"/>
        <v>675870.72</v>
      </c>
      <c r="L21" s="28">
        <f t="shared" si="4"/>
        <v>581018.94</v>
      </c>
      <c r="M21" s="28">
        <f t="shared" si="4"/>
        <v>308039.24</v>
      </c>
      <c r="N21" s="28">
        <f t="shared" si="4"/>
        <v>183241.04</v>
      </c>
      <c r="O21" s="28">
        <f aca="true" t="shared" si="5" ref="O21:O30">SUM(B21:N21)</f>
        <v>6064354.680000001</v>
      </c>
    </row>
    <row r="22" spans="1:23" ht="18.75" customHeight="1">
      <c r="A22" s="26" t="s">
        <v>33</v>
      </c>
      <c r="B22" s="28">
        <f>IF(B18&lt;&gt;0,ROUND((B18-1)*B21,2),0)</f>
        <v>159733.35</v>
      </c>
      <c r="C22" s="28">
        <f aca="true" t="shared" si="6" ref="C22:N22">IF(C18&lt;&gt;0,ROUND((C18-1)*C21,2),0)</f>
        <v>139604.62</v>
      </c>
      <c r="D22" s="28">
        <f t="shared" si="6"/>
        <v>192451.9</v>
      </c>
      <c r="E22" s="28">
        <f t="shared" si="6"/>
        <v>-37278.39</v>
      </c>
      <c r="F22" s="28">
        <f t="shared" si="6"/>
        <v>160465.19</v>
      </c>
      <c r="G22" s="28">
        <f t="shared" si="6"/>
        <v>256681.75</v>
      </c>
      <c r="H22" s="28">
        <f t="shared" si="6"/>
        <v>53906</v>
      </c>
      <c r="I22" s="28">
        <f t="shared" si="6"/>
        <v>80882.68</v>
      </c>
      <c r="J22" s="28">
        <f t="shared" si="6"/>
        <v>156195.37</v>
      </c>
      <c r="K22" s="28">
        <f t="shared" si="6"/>
        <v>106715.64</v>
      </c>
      <c r="L22" s="28">
        <f t="shared" si="6"/>
        <v>140794.52</v>
      </c>
      <c r="M22" s="28">
        <f t="shared" si="6"/>
        <v>64763.45</v>
      </c>
      <c r="N22" s="28">
        <f t="shared" si="6"/>
        <v>8017.49</v>
      </c>
      <c r="O22" s="28">
        <f t="shared" si="5"/>
        <v>1482933.5699999996</v>
      </c>
      <c r="W22" s="51"/>
    </row>
    <row r="23" spans="1:15" ht="18.75" customHeight="1">
      <c r="A23" s="26" t="s">
        <v>34</v>
      </c>
      <c r="B23" s="28">
        <v>41635.05</v>
      </c>
      <c r="C23" s="28">
        <v>30607.38</v>
      </c>
      <c r="D23" s="28">
        <v>22577.55</v>
      </c>
      <c r="E23" s="28">
        <v>8095.92</v>
      </c>
      <c r="F23" s="28">
        <v>25798.37</v>
      </c>
      <c r="G23" s="28">
        <v>36791.23</v>
      </c>
      <c r="H23" s="28">
        <v>4855.39</v>
      </c>
      <c r="I23" s="28">
        <v>29611.39</v>
      </c>
      <c r="J23" s="28">
        <v>23579.9</v>
      </c>
      <c r="K23" s="28">
        <v>36894.49</v>
      </c>
      <c r="L23" s="28">
        <v>33143.53</v>
      </c>
      <c r="M23" s="28">
        <v>17202.5</v>
      </c>
      <c r="N23" s="28">
        <v>9698.72</v>
      </c>
      <c r="O23" s="28">
        <f t="shared" si="5"/>
        <v>320491.42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1304.31</v>
      </c>
      <c r="C26" s="28">
        <v>920.37</v>
      </c>
      <c r="D26" s="28">
        <v>901.31</v>
      </c>
      <c r="E26" s="28">
        <v>261.41</v>
      </c>
      <c r="F26" s="28">
        <v>841.4</v>
      </c>
      <c r="G26" s="28">
        <v>1154.54</v>
      </c>
      <c r="H26" s="28">
        <v>215.12</v>
      </c>
      <c r="I26" s="28">
        <v>901.31</v>
      </c>
      <c r="J26" s="28">
        <v>814.17</v>
      </c>
      <c r="K26" s="28">
        <v>1091.91</v>
      </c>
      <c r="L26" s="28">
        <v>1004.78</v>
      </c>
      <c r="M26" s="28">
        <v>501.03</v>
      </c>
      <c r="N26" s="28">
        <v>253.21</v>
      </c>
      <c r="O26" s="28">
        <f t="shared" si="5"/>
        <v>10164.869999999999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997.87</v>
      </c>
      <c r="C27" s="28">
        <v>742.95</v>
      </c>
      <c r="D27" s="28">
        <v>651.62</v>
      </c>
      <c r="E27" s="28">
        <v>199.04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657.07</v>
      </c>
      <c r="K27" s="28">
        <v>849.3</v>
      </c>
      <c r="L27" s="28">
        <v>753.83</v>
      </c>
      <c r="M27" s="28">
        <v>426.69</v>
      </c>
      <c r="N27" s="28">
        <v>223.57</v>
      </c>
      <c r="O27" s="28">
        <f t="shared" si="5"/>
        <v>7895.7699999999995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60073.5</v>
      </c>
      <c r="C29" s="28">
        <v>24114.66</v>
      </c>
      <c r="D29" s="28">
        <v>15906.85</v>
      </c>
      <c r="E29" s="28">
        <v>8935.82</v>
      </c>
      <c r="F29" s="28">
        <v>27572.38</v>
      </c>
      <c r="G29" s="28">
        <v>41982.7</v>
      </c>
      <c r="H29" s="28">
        <v>24842.19</v>
      </c>
      <c r="I29" s="28">
        <v>41933.63</v>
      </c>
      <c r="J29" s="28">
        <v>26647.01</v>
      </c>
      <c r="K29" s="28">
        <v>41156.19</v>
      </c>
      <c r="L29" s="28">
        <v>41078.72</v>
      </c>
      <c r="M29" s="28">
        <v>29047.61</v>
      </c>
      <c r="N29" s="28">
        <v>8513.94</v>
      </c>
      <c r="O29" s="28">
        <f t="shared" si="5"/>
        <v>391805.2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34203.94</v>
      </c>
      <c r="L30" s="28">
        <v>29863.75</v>
      </c>
      <c r="M30" s="28">
        <v>0</v>
      </c>
      <c r="N30" s="28">
        <v>0</v>
      </c>
      <c r="O30" s="28">
        <f t="shared" si="5"/>
        <v>64067.69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-41465.6</v>
      </c>
      <c r="C32" s="28">
        <f aca="true" t="shared" si="7" ref="C32:O32">+C33+C35+C48+C49+C50+C55-C56</f>
        <v>-39520.8</v>
      </c>
      <c r="D32" s="28">
        <f t="shared" si="7"/>
        <v>-25726.8</v>
      </c>
      <c r="E32" s="28">
        <f t="shared" si="7"/>
        <v>-8126.8</v>
      </c>
      <c r="F32" s="28">
        <f t="shared" si="7"/>
        <v>-24820.4</v>
      </c>
      <c r="G32" s="28">
        <f t="shared" si="7"/>
        <v>-46503.6</v>
      </c>
      <c r="H32" s="28">
        <f t="shared" si="7"/>
        <v>-8122.68</v>
      </c>
      <c r="I32" s="28">
        <f t="shared" si="7"/>
        <v>-52201.6</v>
      </c>
      <c r="J32" s="28">
        <f t="shared" si="7"/>
        <v>-29625.2</v>
      </c>
      <c r="K32" s="28">
        <f t="shared" si="7"/>
        <v>-20952.8</v>
      </c>
      <c r="L32" s="28">
        <f t="shared" si="7"/>
        <v>-13886.4</v>
      </c>
      <c r="M32" s="28">
        <f t="shared" si="7"/>
        <v>-17564.8</v>
      </c>
      <c r="N32" s="28">
        <f t="shared" si="7"/>
        <v>-11994.4</v>
      </c>
      <c r="O32" s="28">
        <f t="shared" si="7"/>
        <v>-340511.88000000006</v>
      </c>
    </row>
    <row r="33" spans="1:15" ht="18.75" customHeight="1">
      <c r="A33" s="26" t="s">
        <v>38</v>
      </c>
      <c r="B33" s="29">
        <f>+B34</f>
        <v>-41465.6</v>
      </c>
      <c r="C33" s="29">
        <f>+C34</f>
        <v>-39520.8</v>
      </c>
      <c r="D33" s="29">
        <f aca="true" t="shared" si="8" ref="D33:O33">+D34</f>
        <v>-25726.8</v>
      </c>
      <c r="E33" s="29">
        <f t="shared" si="8"/>
        <v>-8126.8</v>
      </c>
      <c r="F33" s="29">
        <f t="shared" si="8"/>
        <v>-24820.4</v>
      </c>
      <c r="G33" s="29">
        <f t="shared" si="8"/>
        <v>-46503.6</v>
      </c>
      <c r="H33" s="29">
        <f t="shared" si="8"/>
        <v>-6441.6</v>
      </c>
      <c r="I33" s="29">
        <f t="shared" si="8"/>
        <v>-52201.6</v>
      </c>
      <c r="J33" s="29">
        <f t="shared" si="8"/>
        <v>-29625.2</v>
      </c>
      <c r="K33" s="29">
        <f t="shared" si="8"/>
        <v>-20952.8</v>
      </c>
      <c r="L33" s="29">
        <f t="shared" si="8"/>
        <v>-13886.4</v>
      </c>
      <c r="M33" s="29">
        <f t="shared" si="8"/>
        <v>-17564.8</v>
      </c>
      <c r="N33" s="29">
        <f t="shared" si="8"/>
        <v>-11994.4</v>
      </c>
      <c r="O33" s="29">
        <f t="shared" si="8"/>
        <v>-338830.80000000005</v>
      </c>
    </row>
    <row r="34" spans="1:26" ht="18.75" customHeight="1">
      <c r="A34" s="27" t="s">
        <v>39</v>
      </c>
      <c r="B34" s="16">
        <f>ROUND((-B9)*$G$3,2)</f>
        <v>-41465.6</v>
      </c>
      <c r="C34" s="16">
        <f aca="true" t="shared" si="9" ref="C34:N34">ROUND((-C9)*$G$3,2)</f>
        <v>-39520.8</v>
      </c>
      <c r="D34" s="16">
        <f t="shared" si="9"/>
        <v>-25726.8</v>
      </c>
      <c r="E34" s="16">
        <f t="shared" si="9"/>
        <v>-8126.8</v>
      </c>
      <c r="F34" s="16">
        <f t="shared" si="9"/>
        <v>-24820.4</v>
      </c>
      <c r="G34" s="16">
        <f t="shared" si="9"/>
        <v>-46503.6</v>
      </c>
      <c r="H34" s="16">
        <f t="shared" si="9"/>
        <v>-6441.6</v>
      </c>
      <c r="I34" s="16">
        <f t="shared" si="9"/>
        <v>-52201.6</v>
      </c>
      <c r="J34" s="16">
        <f t="shared" si="9"/>
        <v>-29625.2</v>
      </c>
      <c r="K34" s="16">
        <f t="shared" si="9"/>
        <v>-20952.8</v>
      </c>
      <c r="L34" s="16">
        <f t="shared" si="9"/>
        <v>-13886.4</v>
      </c>
      <c r="M34" s="16">
        <f t="shared" si="9"/>
        <v>-17564.8</v>
      </c>
      <c r="N34" s="16">
        <f t="shared" si="9"/>
        <v>-11994.4</v>
      </c>
      <c r="O34" s="30">
        <f aca="true" t="shared" si="10" ref="O34:O56">SUM(B34:N34)</f>
        <v>-338830.80000000005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-1681.08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-1681.08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85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-1681.08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-1681.08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47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60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49</v>
      </c>
      <c r="B54" s="34">
        <f>+B20+B32</f>
        <v>1042385.0500000002</v>
      </c>
      <c r="C54" s="34">
        <f aca="true" t="shared" si="13" ref="C54:N54">+C20+C32</f>
        <v>707829.1299999999</v>
      </c>
      <c r="D54" s="34">
        <f t="shared" si="13"/>
        <v>697392.6600000001</v>
      </c>
      <c r="E54" s="34">
        <f t="shared" si="13"/>
        <v>205863.18</v>
      </c>
      <c r="F54" s="34">
        <f t="shared" si="13"/>
        <v>662334.98</v>
      </c>
      <c r="G54" s="34">
        <f t="shared" si="13"/>
        <v>901408.5</v>
      </c>
      <c r="H54" s="34">
        <f t="shared" si="13"/>
        <v>184827.43999999997</v>
      </c>
      <c r="I54" s="34">
        <f t="shared" si="13"/>
        <v>697148.83</v>
      </c>
      <c r="J54" s="34">
        <f t="shared" si="13"/>
        <v>635913.4100000001</v>
      </c>
      <c r="K54" s="34">
        <f t="shared" si="13"/>
        <v>877989.8300000001</v>
      </c>
      <c r="L54" s="34">
        <f t="shared" si="13"/>
        <v>815893.32</v>
      </c>
      <c r="M54" s="34">
        <f t="shared" si="13"/>
        <v>404384.78</v>
      </c>
      <c r="N54" s="34">
        <f t="shared" si="13"/>
        <v>199827.88999999998</v>
      </c>
      <c r="O54" s="34">
        <f>SUM(B54:N54)</f>
        <v>8033199.000000001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52</v>
      </c>
      <c r="B60" s="42">
        <f aca="true" t="shared" si="14" ref="B60:O60">SUM(B61:B71)</f>
        <v>1042385.05</v>
      </c>
      <c r="C60" s="42">
        <f t="shared" si="14"/>
        <v>707829.13</v>
      </c>
      <c r="D60" s="42">
        <f t="shared" si="14"/>
        <v>697392.67</v>
      </c>
      <c r="E60" s="42">
        <f t="shared" si="14"/>
        <v>205863.18</v>
      </c>
      <c r="F60" s="42">
        <f t="shared" si="14"/>
        <v>662334.97</v>
      </c>
      <c r="G60" s="42">
        <f t="shared" si="14"/>
        <v>901408.5</v>
      </c>
      <c r="H60" s="42">
        <f t="shared" si="14"/>
        <v>184827.44</v>
      </c>
      <c r="I60" s="42">
        <f t="shared" si="14"/>
        <v>697148.83</v>
      </c>
      <c r="J60" s="42">
        <f t="shared" si="14"/>
        <v>635913.41</v>
      </c>
      <c r="K60" s="42">
        <f t="shared" si="14"/>
        <v>877989.82</v>
      </c>
      <c r="L60" s="42">
        <f t="shared" si="14"/>
        <v>815893.33</v>
      </c>
      <c r="M60" s="42">
        <f t="shared" si="14"/>
        <v>404384.77</v>
      </c>
      <c r="N60" s="42">
        <f t="shared" si="14"/>
        <v>199827.89</v>
      </c>
      <c r="O60" s="34">
        <f t="shared" si="14"/>
        <v>8033198.989999999</v>
      </c>
      <c r="Q60"/>
    </row>
    <row r="61" spans="1:18" ht="18.75" customHeight="1">
      <c r="A61" s="26" t="s">
        <v>53</v>
      </c>
      <c r="B61" s="42">
        <v>855745.86</v>
      </c>
      <c r="C61" s="42">
        <v>504765.93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1360511.79</v>
      </c>
      <c r="P61"/>
      <c r="Q61"/>
      <c r="R61" s="41"/>
    </row>
    <row r="62" spans="1:16" ht="18.75" customHeight="1">
      <c r="A62" s="26" t="s">
        <v>54</v>
      </c>
      <c r="B62" s="42">
        <v>186639.19</v>
      </c>
      <c r="C62" s="42">
        <v>203063.2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389702.39</v>
      </c>
      <c r="P62"/>
    </row>
    <row r="63" spans="1:17" ht="18.75" customHeight="1">
      <c r="A63" s="26" t="s">
        <v>55</v>
      </c>
      <c r="B63" s="43">
        <v>0</v>
      </c>
      <c r="C63" s="43">
        <v>0</v>
      </c>
      <c r="D63" s="29">
        <v>697392.67</v>
      </c>
      <c r="E63" s="43">
        <v>0</v>
      </c>
      <c r="F63" s="43">
        <v>0</v>
      </c>
      <c r="G63" s="43">
        <v>0</v>
      </c>
      <c r="H63" s="42">
        <v>184827.44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882220.1100000001</v>
      </c>
      <c r="P63" s="52"/>
      <c r="Q63"/>
    </row>
    <row r="64" spans="1:18" ht="18.75" customHeight="1">
      <c r="A64" s="26" t="s">
        <v>56</v>
      </c>
      <c r="B64" s="43">
        <v>0</v>
      </c>
      <c r="C64" s="43">
        <v>0</v>
      </c>
      <c r="D64" s="43">
        <v>0</v>
      </c>
      <c r="E64" s="29">
        <v>205863.18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205863.18</v>
      </c>
      <c r="R64"/>
    </row>
    <row r="65" spans="1:19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29">
        <v>662334.97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662334.97</v>
      </c>
      <c r="S65"/>
    </row>
    <row r="66" spans="1:20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901408.5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901408.5</v>
      </c>
      <c r="T66"/>
    </row>
    <row r="67" spans="1:21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697148.83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697148.83</v>
      </c>
      <c r="U67"/>
    </row>
    <row r="68" spans="1:22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635913.41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635913.41</v>
      </c>
      <c r="V68"/>
    </row>
    <row r="69" spans="1:23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877989.82</v>
      </c>
      <c r="L69" s="29">
        <v>815893.33</v>
      </c>
      <c r="M69" s="43">
        <v>0</v>
      </c>
      <c r="N69" s="43">
        <v>0</v>
      </c>
      <c r="O69" s="34">
        <f t="shared" si="15"/>
        <v>1693883.15</v>
      </c>
      <c r="P69"/>
      <c r="W69"/>
    </row>
    <row r="70" spans="1:25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404384.77</v>
      </c>
      <c r="N70" s="43">
        <v>0</v>
      </c>
      <c r="O70" s="34">
        <f t="shared" si="15"/>
        <v>404384.77</v>
      </c>
      <c r="R70"/>
      <c r="Y70"/>
    </row>
    <row r="71" spans="1:26" ht="18.75" customHeight="1">
      <c r="A71" s="36" t="s">
        <v>63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199827.89</v>
      </c>
      <c r="O71" s="46">
        <f t="shared" si="15"/>
        <v>199827.89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2023-10-27T21:15:44Z</dcterms:modified>
  <cp:category/>
  <cp:version/>
  <cp:contentType/>
  <cp:contentStatus/>
</cp:coreProperties>
</file>