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<sst xmlns="http://schemas.openxmlformats.org/spreadsheetml/2006/main" count="89" uniqueCount="86">
  <si>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</si>
  <si>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</si>
  <si>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</si>
  <si>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</si>
  <si>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</si>
  <si>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</si>
  <si>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</si>
  <si>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</si>
  <si>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</si>
  <si>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</si>
  <si>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</si>
  <si>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</si>
  <si>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</si>
  <si>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</si>
  <si>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</si>
  <si>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</si>
  <si>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</si>
  <si>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</si>
  <si>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</si>
  <si>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</si>
  <si>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</si>
  <si>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</si>
  <si>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</si>
  <si>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</si>
  <si>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</si>
  <si>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</si>
  <si>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</si>
  <si>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</si>
  <si>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</si>
  <si>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</si>
  <si>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</si>
  <si>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</si>
  <si>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</si>
  <si>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</si>
  <si>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</si>
  <si>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</si>
  <si>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</si>
  <si>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</si>
  <si>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</si>
  <si>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</si>
  <si>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</si>
  <si>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</si>
  <si>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</si>
  <si>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</si>
  <si>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</si>
  <si>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</si>
  <si>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</si>
  <si>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</si>
  <si>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</si>
  <si>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</si>
  <si>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</si>
  <si>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</si>
  <si>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</si>
  <si>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</si>
  <si>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</si>
  <si>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</si>
  <si>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</si>
  <si>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</si>
  <si>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</si>
  <si>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</si>
  <si>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</si>
  <si>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</si>
  <si>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</si>
  <si>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</si>
  <si>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</si>
  <si>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</si>
  <si>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</si>
  <si>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</si>
  <si>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</si>
  <si>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</si>
  <si>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</si>
  <si>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</si>
  <si>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</si>
  <si>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</si>
  <si>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</si>
  <si>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</si>
  <si>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</si>
  <si>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</si>
  <si>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</si>
  <si>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</si>
  <si>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</si>
  <si>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</si>
  <si>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</si>
  <si>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17/10/23 - VENCIMENTO 24/10/23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</si>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</sst>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6.75390625" style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393917</v>
      </c>
      <c r="C7" s="9">
        <f t="shared" si="0"/>
        <v>270367</v>
      </c>
      <c r="D7" s="9">
        <f t="shared" si="0"/>
        <v>246586</v>
      </c>
      <c r="E7" s="9">
        <f t="shared" si="0"/>
        <v>70802</v>
      </c>
      <c r="F7" s="9">
        <f t="shared" si="0"/>
        <v>240776</v>
      </c>
      <c r="G7" s="9">
        <f t="shared" si="0"/>
        <v>376114</v>
      </c>
      <c r="H7" s="9">
        <f t="shared" si="0"/>
        <v>47144</v>
      </c>
      <c r="I7" s="9">
        <f t="shared" si="0"/>
        <v>304578</v>
      </c>
      <c r="J7" s="9">
        <f t="shared" si="0"/>
        <v>219191</v>
      </c>
      <c r="K7" s="9">
        <f t="shared" si="0"/>
        <v>340186</v>
      </c>
      <c r="L7" s="9">
        <f t="shared" si="0"/>
        <v>255402</v>
      </c>
      <c r="M7" s="9">
        <f t="shared" si="0"/>
        <v>136962</v>
      </c>
      <c r="N7" s="9">
        <f t="shared" si="0"/>
        <v>88448</v>
      </c>
      <c r="O7" s="9">
        <f t="shared" si="0"/>
        <v>2990473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8746</v>
      </c>
      <c r="C8" s="11">
        <f t="shared" si="1"/>
        <v>8978</v>
      </c>
      <c r="D8" s="11">
        <f t="shared" si="1"/>
        <v>5122</v>
      </c>
      <c r="E8" s="11">
        <f t="shared" si="1"/>
        <v>1732</v>
      </c>
      <c r="F8" s="11">
        <f t="shared" si="1"/>
        <v>5216</v>
      </c>
      <c r="G8" s="11">
        <f t="shared" si="1"/>
        <v>10946</v>
      </c>
      <c r="H8" s="11">
        <f t="shared" si="1"/>
        <v>1589</v>
      </c>
      <c r="I8" s="11">
        <f t="shared" si="1"/>
        <v>12273</v>
      </c>
      <c r="J8" s="11">
        <f t="shared" si="1"/>
        <v>7193</v>
      </c>
      <c r="K8" s="11">
        <f t="shared" si="1"/>
        <v>4376</v>
      </c>
      <c r="L8" s="11">
        <f t="shared" si="1"/>
        <v>3204</v>
      </c>
      <c r="M8" s="11">
        <f t="shared" si="1"/>
        <v>5095</v>
      </c>
      <c r="N8" s="11">
        <f t="shared" si="1"/>
        <v>3321</v>
      </c>
      <c r="O8" s="11">
        <f t="shared" si="1"/>
        <v>77791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8746</v>
      </c>
      <c r="C9" s="11">
        <v>8978</v>
      </c>
      <c r="D9" s="11">
        <v>5122</v>
      </c>
      <c r="E9" s="11">
        <v>1732</v>
      </c>
      <c r="F9" s="11">
        <v>5216</v>
      </c>
      <c r="G9" s="11">
        <v>10946</v>
      </c>
      <c r="H9" s="11">
        <v>1589</v>
      </c>
      <c r="I9" s="11">
        <v>12273</v>
      </c>
      <c r="J9" s="11">
        <v>7193</v>
      </c>
      <c r="K9" s="11">
        <v>4374</v>
      </c>
      <c r="L9" s="11">
        <v>3202</v>
      </c>
      <c r="M9" s="11">
        <v>5095</v>
      </c>
      <c r="N9" s="11">
        <v>3302</v>
      </c>
      <c r="O9" s="11">
        <f>SUM(B9:N9)</f>
        <v>77768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2</v>
      </c>
      <c r="M10" s="13">
        <v>0</v>
      </c>
      <c r="N10" s="13">
        <v>19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385171</v>
      </c>
      <c r="C11" s="13">
        <v>261389</v>
      </c>
      <c r="D11" s="13">
        <v>241464</v>
      </c>
      <c r="E11" s="13">
        <v>69070</v>
      </c>
      <c r="F11" s="13">
        <v>235560</v>
      </c>
      <c r="G11" s="13">
        <v>365168</v>
      </c>
      <c r="H11" s="13">
        <v>45555</v>
      </c>
      <c r="I11" s="13">
        <v>292305</v>
      </c>
      <c r="J11" s="13">
        <v>211998</v>
      </c>
      <c r="K11" s="13">
        <v>335810</v>
      </c>
      <c r="L11" s="13">
        <v>252198</v>
      </c>
      <c r="M11" s="13">
        <v>131867</v>
      </c>
      <c r="N11" s="13">
        <v>85127</v>
      </c>
      <c r="O11" s="11">
        <f>SUM(B11:N11)</f>
        <v>2912682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24346</v>
      </c>
      <c r="C12" s="13">
        <v>21624</v>
      </c>
      <c r="D12" s="13">
        <v>16335</v>
      </c>
      <c r="E12" s="13">
        <v>6577</v>
      </c>
      <c r="F12" s="13">
        <v>18933</v>
      </c>
      <c r="G12" s="13">
        <v>32024</v>
      </c>
      <c r="H12" s="13">
        <v>4245</v>
      </c>
      <c r="I12" s="13">
        <v>24902</v>
      </c>
      <c r="J12" s="13">
        <v>16068</v>
      </c>
      <c r="K12" s="13">
        <v>19822</v>
      </c>
      <c r="L12" s="13">
        <v>15187</v>
      </c>
      <c r="M12" s="13">
        <v>6039</v>
      </c>
      <c r="N12" s="13">
        <v>3286</v>
      </c>
      <c r="O12" s="11">
        <f>SUM(B12:N12)</f>
        <v>209388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360825</v>
      </c>
      <c r="C13" s="15">
        <f t="shared" si="2"/>
        <v>239765</v>
      </c>
      <c r="D13" s="15">
        <f t="shared" si="2"/>
        <v>225129</v>
      </c>
      <c r="E13" s="15">
        <f t="shared" si="2"/>
        <v>62493</v>
      </c>
      <c r="F13" s="15">
        <f t="shared" si="2"/>
        <v>216627</v>
      </c>
      <c r="G13" s="15">
        <f t="shared" si="2"/>
        <v>333144</v>
      </c>
      <c r="H13" s="15">
        <f t="shared" si="2"/>
        <v>41310</v>
      </c>
      <c r="I13" s="15">
        <f t="shared" si="2"/>
        <v>267403</v>
      </c>
      <c r="J13" s="15">
        <f t="shared" si="2"/>
        <v>195930</v>
      </c>
      <c r="K13" s="15">
        <f t="shared" si="2"/>
        <v>315988</v>
      </c>
      <c r="L13" s="15">
        <f t="shared" si="2"/>
        <v>237011</v>
      </c>
      <c r="M13" s="15">
        <f t="shared" si="2"/>
        <v>125828</v>
      </c>
      <c r="N13" s="15">
        <f t="shared" si="2"/>
        <v>81841</v>
      </c>
      <c r="O13" s="11">
        <f>SUM(B13:N13)</f>
        <v>2703294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1.204625444483824</v>
      </c>
      <c r="C18" s="19">
        <v>1.271727582732564</v>
      </c>
      <c r="D18" s="19">
        <v>1.387507813153249</v>
      </c>
      <c r="E18" s="19">
        <v>0.857174690132222</v>
      </c>
      <c r="F18" s="19">
        <v>1.363307545071706</v>
      </c>
      <c r="G18" s="19">
        <v>1.44670860572484</v>
      </c>
      <c r="H18" s="19">
        <v>1.616223834427688</v>
      </c>
      <c r="I18" s="19">
        <v>1.195755091125073</v>
      </c>
      <c r="J18" s="19">
        <v>1.367119334595005</v>
      </c>
      <c r="K18" s="19">
        <v>1.216666462511538</v>
      </c>
      <c r="L18" s="19">
        <v>1.255187921375725</v>
      </c>
      <c r="M18" s="19">
        <v>1.188565257121566</v>
      </c>
      <c r="N18" s="19">
        <v>1.062093736081699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1531370.83</v>
      </c>
      <c r="C20" s="24">
        <f aca="true" t="shared" si="3" ref="C20:N20">SUM(C21:C30)</f>
        <v>1121680.85</v>
      </c>
      <c r="D20" s="24">
        <f t="shared" si="3"/>
        <v>966724.05</v>
      </c>
      <c r="E20" s="24">
        <f t="shared" si="3"/>
        <v>299854.41000000003</v>
      </c>
      <c r="F20" s="24">
        <f t="shared" si="3"/>
        <v>1089374.45</v>
      </c>
      <c r="G20" s="24">
        <f t="shared" si="3"/>
        <v>1497306.54</v>
      </c>
      <c r="H20" s="24">
        <f t="shared" si="3"/>
        <v>293551.29000000004</v>
      </c>
      <c r="I20" s="24">
        <f t="shared" si="3"/>
        <v>1195231.43</v>
      </c>
      <c r="J20" s="24">
        <f t="shared" si="3"/>
        <v>979621.1799999999</v>
      </c>
      <c r="K20" s="24">
        <f t="shared" si="3"/>
        <v>1324174.46</v>
      </c>
      <c r="L20" s="24">
        <f t="shared" si="3"/>
        <v>1175347.0500000005</v>
      </c>
      <c r="M20" s="24">
        <f t="shared" si="3"/>
        <v>672689.3700000001</v>
      </c>
      <c r="N20" s="24">
        <f t="shared" si="3"/>
        <v>347252.29000000004</v>
      </c>
      <c r="O20" s="24">
        <f>O21+O22+O23+O24+O25+O26+O27+O28+O29+O30</f>
        <v>12494178.200000001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1162842.98</v>
      </c>
      <c r="C21" s="28">
        <f aca="true" t="shared" si="4" ref="C21:N21">ROUND((C15+C16)*C7,2)</f>
        <v>824511.2</v>
      </c>
      <c r="D21" s="28">
        <f t="shared" si="4"/>
        <v>659494.26</v>
      </c>
      <c r="E21" s="28">
        <f t="shared" si="4"/>
        <v>323494.34</v>
      </c>
      <c r="F21" s="28">
        <f t="shared" si="4"/>
        <v>746381.52</v>
      </c>
      <c r="G21" s="28">
        <f t="shared" si="4"/>
        <v>959316.37</v>
      </c>
      <c r="H21" s="28">
        <f t="shared" si="4"/>
        <v>161449.34</v>
      </c>
      <c r="I21" s="28">
        <f t="shared" si="4"/>
        <v>922292.64</v>
      </c>
      <c r="J21" s="28">
        <f t="shared" si="4"/>
        <v>667590.03</v>
      </c>
      <c r="K21" s="28">
        <f t="shared" si="4"/>
        <v>979361.48</v>
      </c>
      <c r="L21" s="28">
        <f t="shared" si="4"/>
        <v>837207.76</v>
      </c>
      <c r="M21" s="28">
        <f t="shared" si="4"/>
        <v>518058.77</v>
      </c>
      <c r="N21" s="28">
        <f t="shared" si="4"/>
        <v>302200.28</v>
      </c>
      <c r="O21" s="28">
        <f aca="true" t="shared" si="5" ref="O21:O30">SUM(B21:N21)</f>
        <v>9064200.969999999</v>
      </c>
    </row>
    <row r="22" spans="1:23" ht="18.75" customHeight="1">
      <c r="A22" s="26" t="s">
        <v>33</v>
      </c>
      <c r="B22" s="28">
        <f>IF(B18&lt;&gt;0,ROUND((B18-1)*B21,2),0)</f>
        <v>237947.26</v>
      </c>
      <c r="C22" s="28">
        <f aca="true" t="shared" si="6" ref="C22:N22">IF(C18&lt;&gt;0,ROUND((C18-1)*C21,2),0)</f>
        <v>224042.44</v>
      </c>
      <c r="D22" s="28">
        <f t="shared" si="6"/>
        <v>255559.18</v>
      </c>
      <c r="E22" s="28">
        <f t="shared" si="6"/>
        <v>-46203.18</v>
      </c>
      <c r="F22" s="28">
        <f t="shared" si="6"/>
        <v>271166.04</v>
      </c>
      <c r="G22" s="28">
        <f t="shared" si="6"/>
        <v>428534.88</v>
      </c>
      <c r="H22" s="28">
        <f t="shared" si="6"/>
        <v>99488.93</v>
      </c>
      <c r="I22" s="28">
        <f t="shared" si="6"/>
        <v>180543.48</v>
      </c>
      <c r="J22" s="28">
        <f t="shared" si="6"/>
        <v>245085.21</v>
      </c>
      <c r="K22" s="28">
        <f t="shared" si="6"/>
        <v>212194.79</v>
      </c>
      <c r="L22" s="28">
        <f t="shared" si="6"/>
        <v>213645.31</v>
      </c>
      <c r="M22" s="28">
        <f t="shared" si="6"/>
        <v>97687.89</v>
      </c>
      <c r="N22" s="28">
        <f t="shared" si="6"/>
        <v>18764.74</v>
      </c>
      <c r="O22" s="28">
        <f t="shared" si="5"/>
        <v>2438456.97</v>
      </c>
      <c r="W22" s="51"/>
    </row>
    <row r="23" spans="1:15" ht="18.75" customHeight="1">
      <c r="A23" s="26" t="s">
        <v>34</v>
      </c>
      <c r="B23" s="28">
        <v>64373.67</v>
      </c>
      <c r="C23" s="28">
        <v>43538.87</v>
      </c>
      <c r="D23" s="28">
        <v>30027.97</v>
      </c>
      <c r="E23" s="28">
        <v>11342.23</v>
      </c>
      <c r="F23" s="28">
        <v>40708.75</v>
      </c>
      <c r="G23" s="28">
        <v>63290.77</v>
      </c>
      <c r="H23" s="28">
        <v>7834.43</v>
      </c>
      <c r="I23" s="28">
        <v>45024.98</v>
      </c>
      <c r="J23" s="28">
        <v>36829.59</v>
      </c>
      <c r="K23" s="28">
        <v>56292.32</v>
      </c>
      <c r="L23" s="28">
        <v>50619.12</v>
      </c>
      <c r="M23" s="28">
        <v>25003.78</v>
      </c>
      <c r="N23" s="28">
        <v>15416.75</v>
      </c>
      <c r="O23" s="28">
        <f t="shared" si="5"/>
        <v>490303.23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1130.04</v>
      </c>
      <c r="C26" s="28">
        <v>844.12</v>
      </c>
      <c r="D26" s="28">
        <v>729.76</v>
      </c>
      <c r="E26" s="28">
        <v>223.28</v>
      </c>
      <c r="F26" s="28">
        <v>814.17</v>
      </c>
      <c r="G26" s="28">
        <v>1116.42</v>
      </c>
      <c r="H26" s="28">
        <v>206.95</v>
      </c>
      <c r="I26" s="28">
        <v>884.97</v>
      </c>
      <c r="J26" s="28">
        <v>732.48</v>
      </c>
      <c r="K26" s="28">
        <v>985.72</v>
      </c>
      <c r="L26" s="28">
        <v>871.35</v>
      </c>
      <c r="M26" s="28">
        <v>495.58</v>
      </c>
      <c r="N26" s="28">
        <v>258.69</v>
      </c>
      <c r="O26" s="28">
        <f t="shared" si="5"/>
        <v>9293.53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849.31</v>
      </c>
      <c r="L27" s="28">
        <v>753.83</v>
      </c>
      <c r="M27" s="28">
        <v>426.68</v>
      </c>
      <c r="N27" s="28">
        <v>223.57</v>
      </c>
      <c r="O27" s="28">
        <f t="shared" si="5"/>
        <v>7897.139999999999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18187.29</v>
      </c>
      <c r="E29" s="28">
        <v>8935.82</v>
      </c>
      <c r="F29" s="28">
        <v>27572.38</v>
      </c>
      <c r="G29" s="28">
        <v>41982.7</v>
      </c>
      <c r="H29" s="28">
        <v>22561.71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391805.16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31174.21</v>
      </c>
      <c r="L30" s="28">
        <v>29049.31</v>
      </c>
      <c r="M30" s="28">
        <v>0</v>
      </c>
      <c r="N30" s="28">
        <v>0</v>
      </c>
      <c r="O30" s="28">
        <f t="shared" si="5"/>
        <v>60223.520000000004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-38482.4</v>
      </c>
      <c r="C32" s="28">
        <f aca="true" t="shared" si="7" ref="C32:O32">+C33+C35+C48+C49+C50+C55-C56</f>
        <v>-39503.2</v>
      </c>
      <c r="D32" s="28">
        <f t="shared" si="7"/>
        <v>-32022.17</v>
      </c>
      <c r="E32" s="28">
        <f t="shared" si="7"/>
        <v>-10529.99</v>
      </c>
      <c r="F32" s="28">
        <f t="shared" si="7"/>
        <v>-33568.42</v>
      </c>
      <c r="G32" s="28">
        <f t="shared" si="7"/>
        <v>-48162.4</v>
      </c>
      <c r="H32" s="28">
        <f t="shared" si="7"/>
        <v>-9701.5</v>
      </c>
      <c r="I32" s="28">
        <f t="shared" si="7"/>
        <v>-65534.17999999999</v>
      </c>
      <c r="J32" s="28">
        <f t="shared" si="7"/>
        <v>-31649.2</v>
      </c>
      <c r="K32" s="28">
        <f t="shared" si="7"/>
        <v>-19245.6</v>
      </c>
      <c r="L32" s="28">
        <f t="shared" si="7"/>
        <v>-14088.8</v>
      </c>
      <c r="M32" s="28">
        <f t="shared" si="7"/>
        <v>-22418</v>
      </c>
      <c r="N32" s="28">
        <f t="shared" si="7"/>
        <v>-17916.18</v>
      </c>
      <c r="O32" s="28">
        <f t="shared" si="7"/>
        <v>-382822.04</v>
      </c>
    </row>
    <row r="33" spans="1:15" ht="18.75" customHeight="1">
      <c r="A33" s="26" t="s">
        <v>38</v>
      </c>
      <c r="B33" s="29">
        <f>+B34</f>
        <v>-38482.4</v>
      </c>
      <c r="C33" s="29">
        <f>+C34</f>
        <v>-39503.2</v>
      </c>
      <c r="D33" s="29">
        <f aca="true" t="shared" si="8" ref="D33:O33">+D34</f>
        <v>-22536.8</v>
      </c>
      <c r="E33" s="29">
        <f t="shared" si="8"/>
        <v>-7620.8</v>
      </c>
      <c r="F33" s="29">
        <f t="shared" si="8"/>
        <v>-22950.4</v>
      </c>
      <c r="G33" s="29">
        <f t="shared" si="8"/>
        <v>-48162.4</v>
      </c>
      <c r="H33" s="29">
        <f t="shared" si="8"/>
        <v>-6991.6</v>
      </c>
      <c r="I33" s="29">
        <f t="shared" si="8"/>
        <v>-54001.2</v>
      </c>
      <c r="J33" s="29">
        <f t="shared" si="8"/>
        <v>-31649.2</v>
      </c>
      <c r="K33" s="29">
        <f t="shared" si="8"/>
        <v>-19245.6</v>
      </c>
      <c r="L33" s="29">
        <f t="shared" si="8"/>
        <v>-14088.8</v>
      </c>
      <c r="M33" s="29">
        <f t="shared" si="8"/>
        <v>-22418</v>
      </c>
      <c r="N33" s="29">
        <f t="shared" si="8"/>
        <v>-14528.8</v>
      </c>
      <c r="O33" s="29">
        <f t="shared" si="8"/>
        <v>-342179.19999999995</v>
      </c>
    </row>
    <row r="34" spans="1:26" ht="18.75" customHeight="1">
      <c r="A34" s="27" t="s">
        <v>39</v>
      </c>
      <c r="B34" s="16">
        <f>ROUND((-B9)*$G$3,2)</f>
        <v>-38482.4</v>
      </c>
      <c r="C34" s="16">
        <f aca="true" t="shared" si="9" ref="C34:N34">ROUND((-C9)*$G$3,2)</f>
        <v>-39503.2</v>
      </c>
      <c r="D34" s="16">
        <f t="shared" si="9"/>
        <v>-22536.8</v>
      </c>
      <c r="E34" s="16">
        <f t="shared" si="9"/>
        <v>-7620.8</v>
      </c>
      <c r="F34" s="16">
        <f t="shared" si="9"/>
        <v>-22950.4</v>
      </c>
      <c r="G34" s="16">
        <f t="shared" si="9"/>
        <v>-48162.4</v>
      </c>
      <c r="H34" s="16">
        <f t="shared" si="9"/>
        <v>-6991.6</v>
      </c>
      <c r="I34" s="16">
        <f t="shared" si="9"/>
        <v>-54001.2</v>
      </c>
      <c r="J34" s="16">
        <f t="shared" si="9"/>
        <v>-31649.2</v>
      </c>
      <c r="K34" s="16">
        <f t="shared" si="9"/>
        <v>-19245.6</v>
      </c>
      <c r="L34" s="16">
        <f t="shared" si="9"/>
        <v>-14088.8</v>
      </c>
      <c r="M34" s="16">
        <f t="shared" si="9"/>
        <v>-22418</v>
      </c>
      <c r="N34" s="16">
        <f t="shared" si="9"/>
        <v>-14528.8</v>
      </c>
      <c r="O34" s="30">
        <f aca="true" t="shared" si="10" ref="O34:O56">SUM(B34:N34)</f>
        <v>-342179.19999999995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-9485.37</v>
      </c>
      <c r="E35" s="29">
        <f t="shared" si="11"/>
        <v>-2909.19</v>
      </c>
      <c r="F35" s="29">
        <f t="shared" si="11"/>
        <v>-10618.02</v>
      </c>
      <c r="G35" s="29">
        <f t="shared" si="11"/>
        <v>0</v>
      </c>
      <c r="H35" s="29">
        <f t="shared" si="11"/>
        <v>-2709.9</v>
      </c>
      <c r="I35" s="29">
        <f t="shared" si="11"/>
        <v>-11532.98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-3387.38</v>
      </c>
      <c r="O35" s="29">
        <f t="shared" si="11"/>
        <v>-40642.840000000004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-9485.37</v>
      </c>
      <c r="E44" s="31">
        <v>-2909.19</v>
      </c>
      <c r="F44" s="31">
        <v>-10618.02</v>
      </c>
      <c r="G44" s="31">
        <v>0</v>
      </c>
      <c r="H44" s="31">
        <v>-2709.9</v>
      </c>
      <c r="I44" s="31">
        <v>-11532.98</v>
      </c>
      <c r="J44" s="31">
        <v>0</v>
      </c>
      <c r="K44" s="31">
        <v>0</v>
      </c>
      <c r="L44" s="31">
        <v>0</v>
      </c>
      <c r="M44" s="31">
        <v>0</v>
      </c>
      <c r="N44" s="31">
        <v>-3387.38</v>
      </c>
      <c r="O44" s="31">
        <f>SUM(B44:N44)</f>
        <v>-40642.840000000004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1492888.4300000002</v>
      </c>
      <c r="C54" s="34">
        <f aca="true" t="shared" si="13" ref="C54:N54">+C20+C32</f>
        <v>1082177.6500000001</v>
      </c>
      <c r="D54" s="34">
        <f t="shared" si="13"/>
        <v>934701.88</v>
      </c>
      <c r="E54" s="34">
        <f t="shared" si="13"/>
        <v>289324.42000000004</v>
      </c>
      <c r="F54" s="34">
        <f t="shared" si="13"/>
        <v>1055806.03</v>
      </c>
      <c r="G54" s="34">
        <f t="shared" si="13"/>
        <v>1449144.1400000001</v>
      </c>
      <c r="H54" s="34">
        <f t="shared" si="13"/>
        <v>283849.79000000004</v>
      </c>
      <c r="I54" s="34">
        <f t="shared" si="13"/>
        <v>1129697.25</v>
      </c>
      <c r="J54" s="34">
        <f t="shared" si="13"/>
        <v>947971.98</v>
      </c>
      <c r="K54" s="34">
        <f t="shared" si="13"/>
        <v>1304928.8599999999</v>
      </c>
      <c r="L54" s="34">
        <f t="shared" si="13"/>
        <v>1161258.2500000005</v>
      </c>
      <c r="M54" s="34">
        <f t="shared" si="13"/>
        <v>650271.3700000001</v>
      </c>
      <c r="N54" s="34">
        <f t="shared" si="13"/>
        <v>329336.11000000004</v>
      </c>
      <c r="O54" s="34">
        <f>SUM(B54:N54)</f>
        <v>12111356.16</v>
      </c>
      <c r="P54"/>
      <c r="Q54" s="73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1492888.4300000002</v>
      </c>
      <c r="C60" s="42">
        <f t="shared" si="14"/>
        <v>1082177.65</v>
      </c>
      <c r="D60" s="42">
        <f t="shared" si="14"/>
        <v>934701.87</v>
      </c>
      <c r="E60" s="42">
        <f t="shared" si="14"/>
        <v>289324.42</v>
      </c>
      <c r="F60" s="42">
        <f t="shared" si="14"/>
        <v>1055806.03</v>
      </c>
      <c r="G60" s="42">
        <f t="shared" si="14"/>
        <v>1449144.14</v>
      </c>
      <c r="H60" s="42">
        <f t="shared" si="14"/>
        <v>283849.8</v>
      </c>
      <c r="I60" s="42">
        <f t="shared" si="14"/>
        <v>1129697.25</v>
      </c>
      <c r="J60" s="42">
        <f t="shared" si="14"/>
        <v>947971.98</v>
      </c>
      <c r="K60" s="42">
        <f t="shared" si="14"/>
        <v>1304928.85</v>
      </c>
      <c r="L60" s="42">
        <f t="shared" si="14"/>
        <v>1161258.24</v>
      </c>
      <c r="M60" s="42">
        <f t="shared" si="14"/>
        <v>650271.36</v>
      </c>
      <c r="N60" s="42">
        <f t="shared" si="14"/>
        <v>329336.12</v>
      </c>
      <c r="O60" s="34">
        <f t="shared" si="14"/>
        <v>12111356.139999999</v>
      </c>
      <c r="Q60"/>
    </row>
    <row r="61" spans="1:18" ht="18.75" customHeight="1">
      <c r="A61" s="26" t="s">
        <v>53</v>
      </c>
      <c r="B61" s="42">
        <v>1220653.59</v>
      </c>
      <c r="C61" s="42">
        <v>767932.94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1988586.53</v>
      </c>
      <c r="P61"/>
      <c r="Q61"/>
      <c r="R61" s="41"/>
    </row>
    <row r="62" spans="1:16" ht="18.75" customHeight="1">
      <c r="A62" s="26" t="s">
        <v>54</v>
      </c>
      <c r="B62" s="42">
        <v>272234.84</v>
      </c>
      <c r="C62" s="42">
        <v>314244.71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586479.55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934701.87</v>
      </c>
      <c r="E63" s="43">
        <v>0</v>
      </c>
      <c r="F63" s="43">
        <v>0</v>
      </c>
      <c r="G63" s="43">
        <v>0</v>
      </c>
      <c r="H63" s="42">
        <v>283849.8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1218551.67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289324.42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289324.42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1055806.03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1055806.03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1449144.14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1449144.14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1129697.25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1129697.25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947971.98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947971.98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1304928.85</v>
      </c>
      <c r="L69" s="29">
        <v>1161258.24</v>
      </c>
      <c r="M69" s="43">
        <v>0</v>
      </c>
      <c r="N69" s="43">
        <v>0</v>
      </c>
      <c r="O69" s="34">
        <f t="shared" si="15"/>
        <v>2466187.09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650271.36</v>
      </c>
      <c r="N70" s="43">
        <v>0</v>
      </c>
      <c r="O70" s="34">
        <f t="shared" si="15"/>
        <v>650271.36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329336.12</v>
      </c>
      <c r="O71" s="46">
        <f t="shared" si="15"/>
        <v>329336.12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2023-10-23T20:36:27Z</dcterms:modified>
  <cp:category/>
  <cp:version/>
  <cp:contentType/>
  <cp:contentStatus/>
</cp:coreProperties>
</file>