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<sst xmlns="http://schemas.openxmlformats.org/spreadsheetml/2006/main" count="89" uniqueCount="86">
  <si>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</si>
  <si>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</si>
  <si>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</si>
  <si>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</si>
  <si>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</si>
  <si>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</si>
  <si>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</si>
  <si>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</si>
  <si>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</si>
  <si>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</si>
  <si>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</si>
  <si>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</si>
  <si>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</si>
  <si>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</si>
  <si>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</si>
  <si>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</si>
  <si>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</si>
  <si>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</si>
  <si>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</si>
  <si>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</si>
  <si>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</si>
  <si>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</si>
  <si>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</si>
  <si>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</si>
  <si>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</si>
  <si>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</si>
  <si>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</si>
  <si>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</si>
  <si>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</si>
  <si>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</si>
  <si>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</si>
  <si>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</si>
  <si>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</si>
  <si>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</si>
  <si>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</si>
  <si>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</si>
  <si>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</si>
  <si>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</si>
  <si>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</si>
  <si>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</si>
  <si>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</si>
  <si>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</si>
  <si>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</si>
  <si>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</si>
  <si>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</si>
  <si>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</si>
  <si>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</si>
  <si>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</si>
  <si>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</si>
  <si>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</si>
  <si>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</si>
  <si>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</si>
  <si>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</si>
  <si>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</si>
  <si>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</si>
  <si>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</si>
  <si>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</si>
  <si>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</si>
  <si>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</si>
  <si>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</si>
  <si>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</si>
  <si>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</si>
  <si>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</si>
  <si>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</si>
  <si>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</si>
  <si>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</si>
  <si>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</si>
  <si>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</si>
  <si>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</si>
  <si>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</si>
  <si>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</si>
  <si>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</si>
  <si>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</si>
  <si>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</si>
  <si>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</si>
  <si>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</si>
  <si>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</si>
  <si>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</si>
  <si>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</si>
  <si>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</si>
  <si>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</si>
  <si>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</si>
  <si>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</si>
  <si>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15/10/23 - VENCIMENTO 20/10/23</t>
  </si>
  <si>
    <t>5.0. Remuneração Veículos Elétricos</t>
  </si>
  <si>
    <t>5.2.9. Chip Claro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</si>
</sst>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139834</v>
      </c>
      <c r="C7" s="9">
        <f t="shared" si="0"/>
        <v>91353</v>
      </c>
      <c r="D7" s="9">
        <f t="shared" si="0"/>
        <v>95344</v>
      </c>
      <c r="E7" s="9">
        <f t="shared" si="0"/>
        <v>24991</v>
      </c>
      <c r="F7" s="9">
        <f t="shared" si="0"/>
        <v>69947</v>
      </c>
      <c r="G7" s="9">
        <f t="shared" si="0"/>
        <v>115794</v>
      </c>
      <c r="H7" s="9">
        <f t="shared" si="0"/>
        <v>15164</v>
      </c>
      <c r="I7" s="9">
        <f t="shared" si="0"/>
        <v>50454</v>
      </c>
      <c r="J7" s="9">
        <f t="shared" si="0"/>
        <v>75447</v>
      </c>
      <c r="K7" s="9">
        <f t="shared" si="0"/>
        <v>107010</v>
      </c>
      <c r="L7" s="9">
        <f t="shared" si="0"/>
        <v>95717</v>
      </c>
      <c r="M7" s="9">
        <f t="shared" si="0"/>
        <v>42811</v>
      </c>
      <c r="N7" s="9">
        <f t="shared" si="0"/>
        <v>23968</v>
      </c>
      <c r="O7" s="9">
        <f t="shared" si="0"/>
        <v>947834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5646</v>
      </c>
      <c r="C8" s="11">
        <f t="shared" si="1"/>
        <v>5052</v>
      </c>
      <c r="D8" s="11">
        <f t="shared" si="1"/>
        <v>3321</v>
      </c>
      <c r="E8" s="11">
        <f t="shared" si="1"/>
        <v>938</v>
      </c>
      <c r="F8" s="11">
        <f t="shared" si="1"/>
        <v>2837</v>
      </c>
      <c r="G8" s="11">
        <f t="shared" si="1"/>
        <v>5938</v>
      </c>
      <c r="H8" s="11">
        <f t="shared" si="1"/>
        <v>653</v>
      </c>
      <c r="I8" s="11">
        <f t="shared" si="1"/>
        <v>3443</v>
      </c>
      <c r="J8" s="11">
        <f t="shared" si="1"/>
        <v>3766</v>
      </c>
      <c r="K8" s="11">
        <f t="shared" si="1"/>
        <v>2464</v>
      </c>
      <c r="L8" s="11">
        <f t="shared" si="1"/>
        <v>1822</v>
      </c>
      <c r="M8" s="11">
        <f t="shared" si="1"/>
        <v>2132</v>
      </c>
      <c r="N8" s="11">
        <f t="shared" si="1"/>
        <v>1221</v>
      </c>
      <c r="O8" s="11">
        <f t="shared" si="1"/>
        <v>39233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5646</v>
      </c>
      <c r="C9" s="11">
        <v>5052</v>
      </c>
      <c r="D9" s="11">
        <v>3321</v>
      </c>
      <c r="E9" s="11">
        <v>938</v>
      </c>
      <c r="F9" s="11">
        <v>2837</v>
      </c>
      <c r="G9" s="11">
        <v>5938</v>
      </c>
      <c r="H9" s="11">
        <v>653</v>
      </c>
      <c r="I9" s="11">
        <v>3443</v>
      </c>
      <c r="J9" s="11">
        <v>3766</v>
      </c>
      <c r="K9" s="11">
        <v>2464</v>
      </c>
      <c r="L9" s="11">
        <v>1821</v>
      </c>
      <c r="M9" s="11">
        <v>2132</v>
      </c>
      <c r="N9" s="11">
        <v>1200</v>
      </c>
      <c r="O9" s="11">
        <f>SUM(B9:N9)</f>
        <v>39211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21</v>
      </c>
      <c r="O10" s="11">
        <f>SUM(B10:N10)</f>
        <v>22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134188</v>
      </c>
      <c r="C11" s="13">
        <v>86301</v>
      </c>
      <c r="D11" s="13">
        <v>92023</v>
      </c>
      <c r="E11" s="13">
        <v>24053</v>
      </c>
      <c r="F11" s="13">
        <v>67110</v>
      </c>
      <c r="G11" s="13">
        <v>109856</v>
      </c>
      <c r="H11" s="13">
        <v>14511</v>
      </c>
      <c r="I11" s="13">
        <v>47011</v>
      </c>
      <c r="J11" s="13">
        <v>71681</v>
      </c>
      <c r="K11" s="13">
        <v>104546</v>
      </c>
      <c r="L11" s="13">
        <v>93895</v>
      </c>
      <c r="M11" s="13">
        <v>40679</v>
      </c>
      <c r="N11" s="13">
        <v>22747</v>
      </c>
      <c r="O11" s="11">
        <f>SUM(B11:N11)</f>
        <v>908601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12499</v>
      </c>
      <c r="C12" s="13">
        <v>10401</v>
      </c>
      <c r="D12" s="13">
        <v>9300</v>
      </c>
      <c r="E12" s="13">
        <v>3147</v>
      </c>
      <c r="F12" s="13">
        <v>7845</v>
      </c>
      <c r="G12" s="13">
        <v>14432</v>
      </c>
      <c r="H12" s="13">
        <v>2204</v>
      </c>
      <c r="I12" s="13">
        <v>5765</v>
      </c>
      <c r="J12" s="13">
        <v>8457</v>
      </c>
      <c r="K12" s="13">
        <v>8504</v>
      </c>
      <c r="L12" s="13">
        <v>7640</v>
      </c>
      <c r="M12" s="13">
        <v>2855</v>
      </c>
      <c r="N12" s="13">
        <v>1197</v>
      </c>
      <c r="O12" s="11">
        <f>SUM(B12:N12)</f>
        <v>94246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121689</v>
      </c>
      <c r="C13" s="15">
        <f t="shared" si="2"/>
        <v>75900</v>
      </c>
      <c r="D13" s="15">
        <f t="shared" si="2"/>
        <v>82723</v>
      </c>
      <c r="E13" s="15">
        <f t="shared" si="2"/>
        <v>20906</v>
      </c>
      <c r="F13" s="15">
        <f t="shared" si="2"/>
        <v>59265</v>
      </c>
      <c r="G13" s="15">
        <f t="shared" si="2"/>
        <v>95424</v>
      </c>
      <c r="H13" s="15">
        <f t="shared" si="2"/>
        <v>12307</v>
      </c>
      <c r="I13" s="15">
        <f t="shared" si="2"/>
        <v>41246</v>
      </c>
      <c r="J13" s="15">
        <f t="shared" si="2"/>
        <v>63224</v>
      </c>
      <c r="K13" s="15">
        <f t="shared" si="2"/>
        <v>96042</v>
      </c>
      <c r="L13" s="15">
        <f t="shared" si="2"/>
        <v>86255</v>
      </c>
      <c r="M13" s="15">
        <f t="shared" si="2"/>
        <v>37824</v>
      </c>
      <c r="N13" s="15">
        <f t="shared" si="2"/>
        <v>21550</v>
      </c>
      <c r="O13" s="11">
        <f>SUM(B13:N13)</f>
        <v>814355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1.459720173265437</v>
      </c>
      <c r="C18" s="19">
        <v>1.580997108556531</v>
      </c>
      <c r="D18" s="19">
        <v>1.742410933873074</v>
      </c>
      <c r="E18" s="19">
        <v>1.066595301967258</v>
      </c>
      <c r="F18" s="19">
        <v>1.863883893892844</v>
      </c>
      <c r="G18" s="19">
        <v>1.854826996684925</v>
      </c>
      <c r="H18" s="19">
        <v>2.016654784612367</v>
      </c>
      <c r="I18" s="19">
        <v>1.707052529245664</v>
      </c>
      <c r="J18" s="19">
        <v>1.632978524524779</v>
      </c>
      <c r="K18" s="19">
        <v>1.521281551949385</v>
      </c>
      <c r="L18" s="19">
        <v>1.52705658903073</v>
      </c>
      <c r="M18" s="19">
        <v>1.608310574645333</v>
      </c>
      <c r="N18" s="19">
        <v>1.300169652175138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>SUM(B21:B30)</f>
        <v>694643.7</v>
      </c>
      <c r="C20" s="24">
        <f aca="true" t="shared" si="3" ref="C20:N20">SUM(C21:C30)</f>
        <v>489319.93999999994</v>
      </c>
      <c r="D20" s="24">
        <f t="shared" si="3"/>
        <v>483214.27999999997</v>
      </c>
      <c r="E20" s="24">
        <f t="shared" si="3"/>
        <v>139110.69</v>
      </c>
      <c r="F20" s="24">
        <f t="shared" si="3"/>
        <v>452816.70999999996</v>
      </c>
      <c r="G20" s="24">
        <f t="shared" si="3"/>
        <v>620421.58</v>
      </c>
      <c r="H20" s="24">
        <f t="shared" si="3"/>
        <v>133185.97</v>
      </c>
      <c r="I20" s="24">
        <f t="shared" si="3"/>
        <v>327550.92</v>
      </c>
      <c r="J20" s="24">
        <f t="shared" si="3"/>
        <v>420594.01</v>
      </c>
      <c r="K20" s="24">
        <f t="shared" si="3"/>
        <v>575370.8200000001</v>
      </c>
      <c r="L20" s="24">
        <f t="shared" si="3"/>
        <v>578183.58</v>
      </c>
      <c r="M20" s="24">
        <f t="shared" si="3"/>
        <v>306484.93999999994</v>
      </c>
      <c r="N20" s="24">
        <f t="shared" si="3"/>
        <v>124117.08000000003</v>
      </c>
      <c r="O20" s="24">
        <f>O21+O22+O23+O24+O25+O26+O27+O28+O29+O30</f>
        <v>5345014.219999999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412789.97</v>
      </c>
      <c r="C21" s="28">
        <f aca="true" t="shared" si="4" ref="C21:N21">ROUND((C15+C16)*C7,2)</f>
        <v>278590.11</v>
      </c>
      <c r="D21" s="28">
        <f t="shared" si="4"/>
        <v>254997.53</v>
      </c>
      <c r="E21" s="28">
        <f t="shared" si="4"/>
        <v>114183.88</v>
      </c>
      <c r="F21" s="28">
        <f t="shared" si="4"/>
        <v>216828.71</v>
      </c>
      <c r="G21" s="28">
        <f t="shared" si="4"/>
        <v>295344.18</v>
      </c>
      <c r="H21" s="28">
        <f t="shared" si="4"/>
        <v>51930.63</v>
      </c>
      <c r="I21" s="28">
        <f t="shared" si="4"/>
        <v>152779.76</v>
      </c>
      <c r="J21" s="28">
        <f t="shared" si="4"/>
        <v>229788.93</v>
      </c>
      <c r="K21" s="28">
        <f t="shared" si="4"/>
        <v>308071.09</v>
      </c>
      <c r="L21" s="28">
        <f t="shared" si="4"/>
        <v>313760.33</v>
      </c>
      <c r="M21" s="28">
        <f t="shared" si="4"/>
        <v>161932.61</v>
      </c>
      <c r="N21" s="28">
        <f t="shared" si="4"/>
        <v>81891.47</v>
      </c>
      <c r="O21" s="28">
        <f aca="true" t="shared" si="5" ref="O21:O30">SUM(B21:N21)</f>
        <v>2872889.1999999997</v>
      </c>
    </row>
    <row r="22" spans="1:23" ht="18.75" customHeight="1">
      <c r="A22" s="26" t="s">
        <v>33</v>
      </c>
      <c r="B22" s="28">
        <f>IF(B18&lt;&gt;0,ROUND((B18-1)*B21,2),0)</f>
        <v>189767.88</v>
      </c>
      <c r="C22" s="28">
        <f aca="true" t="shared" si="6" ref="C22:N22">IF(C18&lt;&gt;0,ROUND((C18-1)*C21,2),0)</f>
        <v>161860.05</v>
      </c>
      <c r="D22" s="28">
        <f t="shared" si="6"/>
        <v>189312.95</v>
      </c>
      <c r="E22" s="28">
        <f t="shared" si="6"/>
        <v>7604.11</v>
      </c>
      <c r="F22" s="28">
        <f t="shared" si="6"/>
        <v>187314.83</v>
      </c>
      <c r="G22" s="28">
        <f t="shared" si="6"/>
        <v>252468.18</v>
      </c>
      <c r="H22" s="28">
        <f t="shared" si="6"/>
        <v>52795.52</v>
      </c>
      <c r="I22" s="28">
        <f t="shared" si="6"/>
        <v>108023.32</v>
      </c>
      <c r="J22" s="28">
        <f t="shared" si="6"/>
        <v>145451.46</v>
      </c>
      <c r="K22" s="28">
        <f t="shared" si="6"/>
        <v>160591.78</v>
      </c>
      <c r="L22" s="28">
        <f t="shared" si="6"/>
        <v>165369.45</v>
      </c>
      <c r="M22" s="28">
        <f t="shared" si="6"/>
        <v>98505.32</v>
      </c>
      <c r="N22" s="28">
        <f t="shared" si="6"/>
        <v>24581.33</v>
      </c>
      <c r="O22" s="28">
        <f t="shared" si="5"/>
        <v>1743646.1800000002</v>
      </c>
      <c r="W22" s="51"/>
    </row>
    <row r="23" spans="1:15" ht="18.75" customHeight="1">
      <c r="A23" s="26" t="s">
        <v>34</v>
      </c>
      <c r="B23" s="28">
        <v>25761.85</v>
      </c>
      <c r="C23" s="28">
        <v>19213.36</v>
      </c>
      <c r="D23" s="28">
        <v>16318.76</v>
      </c>
      <c r="E23" s="28">
        <v>6069</v>
      </c>
      <c r="F23" s="28">
        <v>17533.25</v>
      </c>
      <c r="G23" s="28">
        <v>26425.64</v>
      </c>
      <c r="H23" s="28">
        <v>4430.33</v>
      </c>
      <c r="I23" s="28">
        <v>19701.55</v>
      </c>
      <c r="J23" s="28">
        <v>15196.42</v>
      </c>
      <c r="K23" s="28">
        <v>29732.86</v>
      </c>
      <c r="L23" s="28">
        <v>24182.06</v>
      </c>
      <c r="M23" s="28">
        <v>14059.06</v>
      </c>
      <c r="N23" s="28">
        <v>6803.71</v>
      </c>
      <c r="O23" s="28">
        <f t="shared" si="5"/>
        <v>225427.85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1247.12</v>
      </c>
      <c r="C26" s="28">
        <v>912.2</v>
      </c>
      <c r="D26" s="28">
        <v>912.2</v>
      </c>
      <c r="E26" s="28">
        <v>255.96</v>
      </c>
      <c r="F26" s="28">
        <v>835.95</v>
      </c>
      <c r="G26" s="28">
        <v>1135.48</v>
      </c>
      <c r="H26" s="28">
        <v>217.84</v>
      </c>
      <c r="I26" s="28">
        <v>560.93</v>
      </c>
      <c r="J26" s="28">
        <v>773.33</v>
      </c>
      <c r="K26" s="28">
        <v>1048.35</v>
      </c>
      <c r="L26" s="28">
        <v>1053.79</v>
      </c>
      <c r="M26" s="28">
        <v>544.6</v>
      </c>
      <c r="N26" s="28">
        <v>228.74</v>
      </c>
      <c r="O26" s="28">
        <f t="shared" si="5"/>
        <v>9726.490000000002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997.87</v>
      </c>
      <c r="C27" s="28">
        <v>742.95</v>
      </c>
      <c r="D27" s="28">
        <v>651.62</v>
      </c>
      <c r="E27" s="28">
        <v>199.04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658.44</v>
      </c>
      <c r="K27" s="28">
        <v>849.31</v>
      </c>
      <c r="L27" s="28">
        <v>753.83</v>
      </c>
      <c r="M27" s="28">
        <v>426.68</v>
      </c>
      <c r="N27" s="28">
        <v>223.57</v>
      </c>
      <c r="O27" s="28">
        <f t="shared" si="5"/>
        <v>7897.139999999999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390.39</v>
      </c>
      <c r="L28" s="28">
        <v>351.6</v>
      </c>
      <c r="M28" s="28">
        <v>199.01</v>
      </c>
      <c r="N28" s="28">
        <v>104.27</v>
      </c>
      <c r="O28" s="28">
        <f t="shared" si="5"/>
        <v>3676.8799999999997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60073.5</v>
      </c>
      <c r="C29" s="28">
        <v>24114.66</v>
      </c>
      <c r="D29" s="28">
        <v>18947.25</v>
      </c>
      <c r="E29" s="28">
        <v>8935.82</v>
      </c>
      <c r="F29" s="28">
        <v>27572.38</v>
      </c>
      <c r="G29" s="28">
        <v>41982.7</v>
      </c>
      <c r="H29" s="28">
        <v>21801.72</v>
      </c>
      <c r="I29" s="28">
        <v>41933.63</v>
      </c>
      <c r="J29" s="28">
        <v>26647.01</v>
      </c>
      <c r="K29" s="28">
        <v>41156.19</v>
      </c>
      <c r="L29" s="28">
        <v>41078.72</v>
      </c>
      <c r="M29" s="28">
        <v>29047.61</v>
      </c>
      <c r="N29" s="28">
        <v>8513.94</v>
      </c>
      <c r="O29" s="28">
        <f t="shared" si="5"/>
        <v>391805.12999999995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31760.8</v>
      </c>
      <c r="L30" s="28">
        <v>29863.75</v>
      </c>
      <c r="M30" s="28">
        <v>0</v>
      </c>
      <c r="N30" s="28">
        <v>0</v>
      </c>
      <c r="O30" s="28">
        <f t="shared" si="5"/>
        <v>61624.55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-24842.4</v>
      </c>
      <c r="C32" s="28">
        <f aca="true" t="shared" si="7" ref="C32:O32">+C33+C35+C48+C49+C50+C55-C56</f>
        <v>-22228.8</v>
      </c>
      <c r="D32" s="28">
        <f t="shared" si="7"/>
        <v>-19255.07</v>
      </c>
      <c r="E32" s="28">
        <f t="shared" si="7"/>
        <v>-5428.95</v>
      </c>
      <c r="F32" s="28">
        <f t="shared" si="7"/>
        <v>-16735.239999999998</v>
      </c>
      <c r="G32" s="28">
        <f t="shared" si="7"/>
        <v>-26127.2</v>
      </c>
      <c r="H32" s="28">
        <f t="shared" si="7"/>
        <v>-3987.04</v>
      </c>
      <c r="I32" s="28">
        <f t="shared" si="7"/>
        <v>-18005.370000000003</v>
      </c>
      <c r="J32" s="28">
        <f t="shared" si="7"/>
        <v>-16570.4</v>
      </c>
      <c r="K32" s="28">
        <f t="shared" si="7"/>
        <v>-10841.6</v>
      </c>
      <c r="L32" s="28">
        <f t="shared" si="7"/>
        <v>-8012.4</v>
      </c>
      <c r="M32" s="28">
        <f t="shared" si="7"/>
        <v>-9380.8</v>
      </c>
      <c r="N32" s="28">
        <f t="shared" si="7"/>
        <v>-6436.03</v>
      </c>
      <c r="O32" s="28">
        <f t="shared" si="7"/>
        <v>-187851.3</v>
      </c>
    </row>
    <row r="33" spans="1:15" ht="18.75" customHeight="1">
      <c r="A33" s="26" t="s">
        <v>38</v>
      </c>
      <c r="B33" s="29">
        <f>+B34</f>
        <v>-24842.4</v>
      </c>
      <c r="C33" s="29">
        <f>+C34</f>
        <v>-22228.8</v>
      </c>
      <c r="D33" s="29">
        <f aca="true" t="shared" si="8" ref="D33:O33">+D34</f>
        <v>-14612.4</v>
      </c>
      <c r="E33" s="29">
        <f t="shared" si="8"/>
        <v>-4127.2</v>
      </c>
      <c r="F33" s="29">
        <f t="shared" si="8"/>
        <v>-12482.8</v>
      </c>
      <c r="G33" s="29">
        <f t="shared" si="8"/>
        <v>-26127.2</v>
      </c>
      <c r="H33" s="29">
        <f t="shared" si="8"/>
        <v>-2873.2</v>
      </c>
      <c r="I33" s="29">
        <f t="shared" si="8"/>
        <v>-15149.2</v>
      </c>
      <c r="J33" s="29">
        <f t="shared" si="8"/>
        <v>-16570.4</v>
      </c>
      <c r="K33" s="29">
        <f t="shared" si="8"/>
        <v>-10841.6</v>
      </c>
      <c r="L33" s="29">
        <f t="shared" si="8"/>
        <v>-8012.4</v>
      </c>
      <c r="M33" s="29">
        <f t="shared" si="8"/>
        <v>-9380.8</v>
      </c>
      <c r="N33" s="29">
        <f t="shared" si="8"/>
        <v>-5280</v>
      </c>
      <c r="O33" s="29">
        <f t="shared" si="8"/>
        <v>-172528.4</v>
      </c>
    </row>
    <row r="34" spans="1:26" ht="18.75" customHeight="1">
      <c r="A34" s="27" t="s">
        <v>39</v>
      </c>
      <c r="B34" s="16">
        <f>ROUND((-B9)*$G$3,2)</f>
        <v>-24842.4</v>
      </c>
      <c r="C34" s="16">
        <f aca="true" t="shared" si="9" ref="C34:N34">ROUND((-C9)*$G$3,2)</f>
        <v>-22228.8</v>
      </c>
      <c r="D34" s="16">
        <f t="shared" si="9"/>
        <v>-14612.4</v>
      </c>
      <c r="E34" s="16">
        <f t="shared" si="9"/>
        <v>-4127.2</v>
      </c>
      <c r="F34" s="16">
        <f t="shared" si="9"/>
        <v>-12482.8</v>
      </c>
      <c r="G34" s="16">
        <f t="shared" si="9"/>
        <v>-26127.2</v>
      </c>
      <c r="H34" s="16">
        <f t="shared" si="9"/>
        <v>-2873.2</v>
      </c>
      <c r="I34" s="16">
        <f t="shared" si="9"/>
        <v>-15149.2</v>
      </c>
      <c r="J34" s="16">
        <f t="shared" si="9"/>
        <v>-16570.4</v>
      </c>
      <c r="K34" s="16">
        <f t="shared" si="9"/>
        <v>-10841.6</v>
      </c>
      <c r="L34" s="16">
        <f t="shared" si="9"/>
        <v>-8012.4</v>
      </c>
      <c r="M34" s="16">
        <f t="shared" si="9"/>
        <v>-9380.8</v>
      </c>
      <c r="N34" s="16">
        <f t="shared" si="9"/>
        <v>-5280</v>
      </c>
      <c r="O34" s="30">
        <f aca="true" t="shared" si="10" ref="O34:O56">SUM(B34:N34)</f>
        <v>-172528.4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-4642.67</v>
      </c>
      <c r="E35" s="29">
        <f t="shared" si="11"/>
        <v>-1301.75</v>
      </c>
      <c r="F35" s="29">
        <f t="shared" si="11"/>
        <v>-4252.44</v>
      </c>
      <c r="G35" s="29">
        <f t="shared" si="11"/>
        <v>0</v>
      </c>
      <c r="H35" s="29">
        <f t="shared" si="11"/>
        <v>-1113.84</v>
      </c>
      <c r="I35" s="29">
        <f t="shared" si="11"/>
        <v>-2856.17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-1156.03</v>
      </c>
      <c r="O35" s="29">
        <f t="shared" si="11"/>
        <v>-15322.900000000001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80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85</v>
      </c>
      <c r="B44" s="31">
        <v>0</v>
      </c>
      <c r="C44" s="31">
        <v>0</v>
      </c>
      <c r="D44" s="31">
        <v>-4642.67</v>
      </c>
      <c r="E44" s="31">
        <v>-1301.75</v>
      </c>
      <c r="F44" s="31">
        <v>-4252.44</v>
      </c>
      <c r="G44" s="31">
        <v>0</v>
      </c>
      <c r="H44" s="31">
        <v>-1113.84</v>
      </c>
      <c r="I44" s="31">
        <v>-2856.17</v>
      </c>
      <c r="J44" s="31">
        <v>0</v>
      </c>
      <c r="K44" s="31">
        <v>0</v>
      </c>
      <c r="L44" s="31">
        <v>0</v>
      </c>
      <c r="M44" s="31">
        <v>0</v>
      </c>
      <c r="N44" s="31">
        <v>-1156.03</v>
      </c>
      <c r="O44" s="31">
        <f>SUM(B44:N44)</f>
        <v>-15322.900000000001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72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47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74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77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49</v>
      </c>
      <c r="B54" s="34">
        <f>+B20+B32</f>
        <v>669801.2999999999</v>
      </c>
      <c r="C54" s="34">
        <f aca="true" t="shared" si="13" ref="C54:N54">+C20+C32</f>
        <v>467091.13999999996</v>
      </c>
      <c r="D54" s="34">
        <f t="shared" si="13"/>
        <v>463959.20999999996</v>
      </c>
      <c r="E54" s="34">
        <f t="shared" si="13"/>
        <v>133681.74</v>
      </c>
      <c r="F54" s="34">
        <f t="shared" si="13"/>
        <v>436081.47</v>
      </c>
      <c r="G54" s="34">
        <f t="shared" si="13"/>
        <v>594294.38</v>
      </c>
      <c r="H54" s="34">
        <f t="shared" si="13"/>
        <v>129198.93000000001</v>
      </c>
      <c r="I54" s="34">
        <f t="shared" si="13"/>
        <v>309545.55</v>
      </c>
      <c r="J54" s="34">
        <f t="shared" si="13"/>
        <v>404023.61</v>
      </c>
      <c r="K54" s="34">
        <f t="shared" si="13"/>
        <v>564529.2200000001</v>
      </c>
      <c r="L54" s="34">
        <f t="shared" si="13"/>
        <v>570171.1799999999</v>
      </c>
      <c r="M54" s="34">
        <f t="shared" si="13"/>
        <v>297104.13999999996</v>
      </c>
      <c r="N54" s="34">
        <f t="shared" si="13"/>
        <v>117681.05000000003</v>
      </c>
      <c r="O54" s="34">
        <f>SUM(B54:N54)</f>
        <v>5157162.919999999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50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52</v>
      </c>
      <c r="B60" s="42">
        <f aca="true" t="shared" si="14" ref="B60:O60">SUM(B61:B71)</f>
        <v>669801.3</v>
      </c>
      <c r="C60" s="42">
        <f t="shared" si="14"/>
        <v>467091.13</v>
      </c>
      <c r="D60" s="42">
        <f t="shared" si="14"/>
        <v>463959.21</v>
      </c>
      <c r="E60" s="42">
        <f t="shared" si="14"/>
        <v>133681.74</v>
      </c>
      <c r="F60" s="42">
        <f t="shared" si="14"/>
        <v>436081.46</v>
      </c>
      <c r="G60" s="42">
        <f t="shared" si="14"/>
        <v>594294.37</v>
      </c>
      <c r="H60" s="42">
        <f t="shared" si="14"/>
        <v>129198.94</v>
      </c>
      <c r="I60" s="42">
        <f t="shared" si="14"/>
        <v>309545.54</v>
      </c>
      <c r="J60" s="42">
        <f t="shared" si="14"/>
        <v>404023.6</v>
      </c>
      <c r="K60" s="42">
        <f t="shared" si="14"/>
        <v>564529.21</v>
      </c>
      <c r="L60" s="42">
        <f t="shared" si="14"/>
        <v>570171.17</v>
      </c>
      <c r="M60" s="42">
        <f t="shared" si="14"/>
        <v>297104.14</v>
      </c>
      <c r="N60" s="42">
        <f t="shared" si="14"/>
        <v>117681.05</v>
      </c>
      <c r="O60" s="34">
        <f t="shared" si="14"/>
        <v>5157162.859999999</v>
      </c>
      <c r="Q60"/>
    </row>
    <row r="61" spans="1:18" ht="18.75" customHeight="1">
      <c r="A61" s="26" t="s">
        <v>53</v>
      </c>
      <c r="B61" s="42">
        <v>553953.02</v>
      </c>
      <c r="C61" s="42">
        <v>335527.12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889480.14</v>
      </c>
      <c r="P61"/>
      <c r="Q61"/>
      <c r="R61" s="41"/>
    </row>
    <row r="62" spans="1:16" ht="18.75" customHeight="1">
      <c r="A62" s="26" t="s">
        <v>54</v>
      </c>
      <c r="B62" s="42">
        <v>115848.28</v>
      </c>
      <c r="C62" s="42">
        <v>131564.01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247412.29</v>
      </c>
      <c r="P62"/>
    </row>
    <row r="63" spans="1:17" ht="18.75" customHeight="1">
      <c r="A63" s="26" t="s">
        <v>55</v>
      </c>
      <c r="B63" s="43">
        <v>0</v>
      </c>
      <c r="C63" s="43">
        <v>0</v>
      </c>
      <c r="D63" s="29">
        <v>463959.21</v>
      </c>
      <c r="E63" s="43">
        <v>0</v>
      </c>
      <c r="F63" s="43">
        <v>0</v>
      </c>
      <c r="G63" s="43">
        <v>0</v>
      </c>
      <c r="H63" s="42">
        <v>129198.94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593158.15</v>
      </c>
      <c r="P63" s="52"/>
      <c r="Q63"/>
    </row>
    <row r="64" spans="1:18" ht="18.75" customHeight="1">
      <c r="A64" s="26" t="s">
        <v>56</v>
      </c>
      <c r="B64" s="43">
        <v>0</v>
      </c>
      <c r="C64" s="43">
        <v>0</v>
      </c>
      <c r="D64" s="43">
        <v>0</v>
      </c>
      <c r="E64" s="29">
        <v>133681.74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133681.74</v>
      </c>
      <c r="R64"/>
    </row>
    <row r="65" spans="1:19" ht="18.75" customHeight="1">
      <c r="A65" s="26" t="s">
        <v>57</v>
      </c>
      <c r="B65" s="43">
        <v>0</v>
      </c>
      <c r="C65" s="43">
        <v>0</v>
      </c>
      <c r="D65" s="43">
        <v>0</v>
      </c>
      <c r="E65" s="43">
        <v>0</v>
      </c>
      <c r="F65" s="29">
        <v>436081.46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436081.46</v>
      </c>
      <c r="S65"/>
    </row>
    <row r="66" spans="1:20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594294.37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594294.37</v>
      </c>
      <c r="T66"/>
    </row>
    <row r="67" spans="1:21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309545.54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309545.54</v>
      </c>
      <c r="U67"/>
    </row>
    <row r="68" spans="1:22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404023.6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404023.6</v>
      </c>
      <c r="V68"/>
    </row>
    <row r="69" spans="1:23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564529.21</v>
      </c>
      <c r="L69" s="29">
        <v>570171.17</v>
      </c>
      <c r="M69" s="43">
        <v>0</v>
      </c>
      <c r="N69" s="43">
        <v>0</v>
      </c>
      <c r="O69" s="34">
        <f t="shared" si="15"/>
        <v>1134700.38</v>
      </c>
      <c r="P69"/>
      <c r="W69"/>
    </row>
    <row r="70" spans="1:25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297104.14</v>
      </c>
      <c r="N70" s="43">
        <v>0</v>
      </c>
      <c r="O70" s="34">
        <f t="shared" si="15"/>
        <v>297104.14</v>
      </c>
      <c r="R70"/>
      <c r="Y70"/>
    </row>
    <row r="71" spans="1:26" ht="18.75" customHeight="1">
      <c r="A71" s="36" t="s">
        <v>63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117681.05</v>
      </c>
      <c r="O71" s="46">
        <f t="shared" si="15"/>
        <v>117681.05</v>
      </c>
      <c r="P71"/>
      <c r="S71"/>
      <c r="Z71"/>
    </row>
    <row r="72" spans="1:12" ht="21" customHeight="1">
      <c r="A72" s="47" t="s">
        <v>79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2023-10-20T13:02:36Z</dcterms:modified>
  <cp:category/>
  <cp:version/>
  <cp:contentType/>
  <cp:contentStatus/>
</cp:coreProperties>
</file>