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<sst xmlns="http://schemas.openxmlformats.org/spreadsheetml/2006/main" count="89" uniqueCount="86">
  <si>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</si>
  <si>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</si>
  <si>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</si>
  <si>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</si>
  <si>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</si>
  <si>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</si>
  <si>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</si>
  <si>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</si>
  <si>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</si>
  <si>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</si>
  <si>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</si>
  <si>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</si>
  <si>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</si>
  <si>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</si>
  <si>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</si>
  <si>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</si>
  <si>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</si>
  <si>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</si>
  <si>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</si>
  <si>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</si>
  <si>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</si>
  <si>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</si>
  <si>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</si>
  <si>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</si>
  <si>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</si>
  <si>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</si>
  <si>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</si>
  <si>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</si>
  <si>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</si>
  <si>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</si>
  <si>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</si>
  <si>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</si>
  <si>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</si>
  <si>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</si>
  <si>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</si>
  <si>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</si>
  <si>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</si>
  <si>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</si>
  <si>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</si>
  <si>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</si>
  <si>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</si>
  <si>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</si>
  <si>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</si>
  <si>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</si>
  <si>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</si>
  <si>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</si>
  <si>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</si>
  <si>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</si>
  <si>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</si>
  <si>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</si>
  <si>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</si>
  <si>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</si>
  <si>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</si>
  <si>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</si>
  <si>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</si>
  <si>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</si>
  <si>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</si>
  <si>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</si>
  <si>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</si>
  <si>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</si>
  <si>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</si>
  <si>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</si>
  <si>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</si>
  <si>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</si>
  <si>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</si>
  <si>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</si>
  <si>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</si>
  <si>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</si>
  <si>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</si>
  <si>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</si>
  <si>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</si>
  <si>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</si>
  <si>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</si>
  <si>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</si>
  <si>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</si>
  <si>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</si>
  <si>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</si>
  <si>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</si>
  <si>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</si>
  <si>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</si>
  <si>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</si>
  <si>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</si>
  <si>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</si>
  <si>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14/10/23 - VENCIMENTO 20/10/23</t>
  </si>
  <si>
    <t>5.0. Remuneração Veículos Elétricos</t>
  </si>
  <si>
    <t>5.2.9. Chip Claro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</si>
</sst>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246467</v>
      </c>
      <c r="C7" s="9">
        <f t="shared" si="0"/>
        <v>163195</v>
      </c>
      <c r="D7" s="9">
        <f t="shared" si="0"/>
        <v>164525</v>
      </c>
      <c r="E7" s="9">
        <f t="shared" si="0"/>
        <v>45002</v>
      </c>
      <c r="F7" s="9">
        <f t="shared" si="0"/>
        <v>116583</v>
      </c>
      <c r="G7" s="9">
        <f t="shared" si="0"/>
        <v>210632</v>
      </c>
      <c r="H7" s="9">
        <f t="shared" si="0"/>
        <v>27476</v>
      </c>
      <c r="I7" s="9">
        <f t="shared" si="0"/>
        <v>133774</v>
      </c>
      <c r="J7" s="9">
        <f t="shared" si="0"/>
        <v>134554</v>
      </c>
      <c r="K7" s="9">
        <f t="shared" si="0"/>
        <v>197439</v>
      </c>
      <c r="L7" s="9">
        <f t="shared" si="0"/>
        <v>158551</v>
      </c>
      <c r="M7" s="9">
        <f t="shared" si="0"/>
        <v>73040</v>
      </c>
      <c r="N7" s="9">
        <f t="shared" si="0"/>
        <v>47717</v>
      </c>
      <c r="O7" s="9">
        <f t="shared" si="0"/>
        <v>1718955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8546</v>
      </c>
      <c r="C8" s="11">
        <f t="shared" si="1"/>
        <v>7918</v>
      </c>
      <c r="D8" s="11">
        <f t="shared" si="1"/>
        <v>5063</v>
      </c>
      <c r="E8" s="11">
        <f t="shared" si="1"/>
        <v>1632</v>
      </c>
      <c r="F8" s="11">
        <f t="shared" si="1"/>
        <v>4291</v>
      </c>
      <c r="G8" s="11">
        <f t="shared" si="1"/>
        <v>9496</v>
      </c>
      <c r="H8" s="11">
        <f t="shared" si="1"/>
        <v>1362</v>
      </c>
      <c r="I8" s="11">
        <f t="shared" si="1"/>
        <v>7947</v>
      </c>
      <c r="J8" s="11">
        <f t="shared" si="1"/>
        <v>6056</v>
      </c>
      <c r="K8" s="11">
        <f t="shared" si="1"/>
        <v>3974</v>
      </c>
      <c r="L8" s="11">
        <f t="shared" si="1"/>
        <v>2801</v>
      </c>
      <c r="M8" s="11">
        <f t="shared" si="1"/>
        <v>3466</v>
      </c>
      <c r="N8" s="11">
        <f t="shared" si="1"/>
        <v>2290</v>
      </c>
      <c r="O8" s="11">
        <f t="shared" si="1"/>
        <v>64842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8546</v>
      </c>
      <c r="C9" s="11">
        <v>7918</v>
      </c>
      <c r="D9" s="11">
        <v>5063</v>
      </c>
      <c r="E9" s="11">
        <v>1632</v>
      </c>
      <c r="F9" s="11">
        <v>4291</v>
      </c>
      <c r="G9" s="11">
        <v>9496</v>
      </c>
      <c r="H9" s="11">
        <v>1362</v>
      </c>
      <c r="I9" s="11">
        <v>7947</v>
      </c>
      <c r="J9" s="11">
        <v>6056</v>
      </c>
      <c r="K9" s="11">
        <v>3974</v>
      </c>
      <c r="L9" s="11">
        <v>2798</v>
      </c>
      <c r="M9" s="11">
        <v>3466</v>
      </c>
      <c r="N9" s="11">
        <v>2279</v>
      </c>
      <c r="O9" s="11">
        <f>SUM(B9:N9)</f>
        <v>64828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0</v>
      </c>
      <c r="N10" s="13">
        <v>11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237921</v>
      </c>
      <c r="C11" s="13">
        <v>155277</v>
      </c>
      <c r="D11" s="13">
        <v>159462</v>
      </c>
      <c r="E11" s="13">
        <v>43370</v>
      </c>
      <c r="F11" s="13">
        <v>112292</v>
      </c>
      <c r="G11" s="13">
        <v>201136</v>
      </c>
      <c r="H11" s="13">
        <v>26114</v>
      </c>
      <c r="I11" s="13">
        <v>125827</v>
      </c>
      <c r="J11" s="13">
        <v>128498</v>
      </c>
      <c r="K11" s="13">
        <v>193465</v>
      </c>
      <c r="L11" s="13">
        <v>155750</v>
      </c>
      <c r="M11" s="13">
        <v>69574</v>
      </c>
      <c r="N11" s="13">
        <v>45427</v>
      </c>
      <c r="O11" s="11">
        <f>SUM(B11:N11)</f>
        <v>1654113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19023</v>
      </c>
      <c r="C12" s="13">
        <v>15682</v>
      </c>
      <c r="D12" s="13">
        <v>13209</v>
      </c>
      <c r="E12" s="13">
        <v>5065</v>
      </c>
      <c r="F12" s="13">
        <v>11514</v>
      </c>
      <c r="G12" s="13">
        <v>22334</v>
      </c>
      <c r="H12" s="13">
        <v>3253</v>
      </c>
      <c r="I12" s="13">
        <v>13275</v>
      </c>
      <c r="J12" s="13">
        <v>12015</v>
      </c>
      <c r="K12" s="13">
        <v>13806</v>
      </c>
      <c r="L12" s="13">
        <v>10696</v>
      </c>
      <c r="M12" s="13">
        <v>4004</v>
      </c>
      <c r="N12" s="13">
        <v>2077</v>
      </c>
      <c r="O12" s="11">
        <f>SUM(B12:N12)</f>
        <v>145953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218898</v>
      </c>
      <c r="C13" s="15">
        <f t="shared" si="2"/>
        <v>139595</v>
      </c>
      <c r="D13" s="15">
        <f t="shared" si="2"/>
        <v>146253</v>
      </c>
      <c r="E13" s="15">
        <f t="shared" si="2"/>
        <v>38305</v>
      </c>
      <c r="F13" s="15">
        <f t="shared" si="2"/>
        <v>100778</v>
      </c>
      <c r="G13" s="15">
        <f t="shared" si="2"/>
        <v>178802</v>
      </c>
      <c r="H13" s="15">
        <f t="shared" si="2"/>
        <v>22861</v>
      </c>
      <c r="I13" s="15">
        <f t="shared" si="2"/>
        <v>112552</v>
      </c>
      <c r="J13" s="15">
        <f t="shared" si="2"/>
        <v>116483</v>
      </c>
      <c r="K13" s="15">
        <f t="shared" si="2"/>
        <v>179659</v>
      </c>
      <c r="L13" s="15">
        <f t="shared" si="2"/>
        <v>145054</v>
      </c>
      <c r="M13" s="15">
        <f t="shared" si="2"/>
        <v>65570</v>
      </c>
      <c r="N13" s="15">
        <f t="shared" si="2"/>
        <v>43350</v>
      </c>
      <c r="O13" s="11">
        <f>SUM(B13:N13)</f>
        <v>1508160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1.459838994001862</v>
      </c>
      <c r="C18" s="19">
        <v>1.574218673711197</v>
      </c>
      <c r="D18" s="19">
        <v>1.722630269510817</v>
      </c>
      <c r="E18" s="19">
        <v>1.050183804827659</v>
      </c>
      <c r="F18" s="19">
        <v>1.862529305564048</v>
      </c>
      <c r="G18" s="19">
        <v>1.855413775759284</v>
      </c>
      <c r="H18" s="19">
        <v>1.960799491620808</v>
      </c>
      <c r="I18" s="19">
        <v>1.704229198522231</v>
      </c>
      <c r="J18" s="19">
        <v>1.702994141249639</v>
      </c>
      <c r="K18" s="19">
        <v>1.518978223640442</v>
      </c>
      <c r="L18" s="19">
        <v>1.52454907825708</v>
      </c>
      <c r="M18" s="19">
        <v>1.610627308004523</v>
      </c>
      <c r="N18" s="19">
        <v>1.3052704371253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SUM(B21:B30)</f>
        <v>1170381.85</v>
      </c>
      <c r="C20" s="24">
        <f aca="true" t="shared" si="3" ref="C20:N20">SUM(C21:C30)</f>
        <v>844228.9299999999</v>
      </c>
      <c r="D20" s="24">
        <f t="shared" si="3"/>
        <v>803358.95</v>
      </c>
      <c r="E20" s="24">
        <f t="shared" si="3"/>
        <v>235318.11</v>
      </c>
      <c r="F20" s="24">
        <f t="shared" si="3"/>
        <v>730202.83</v>
      </c>
      <c r="G20" s="24">
        <f t="shared" si="3"/>
        <v>1080594.68</v>
      </c>
      <c r="H20" s="24">
        <f t="shared" si="3"/>
        <v>214911.74999999997</v>
      </c>
      <c r="I20" s="24">
        <f t="shared" si="3"/>
        <v>767510.6799999999</v>
      </c>
      <c r="J20" s="24">
        <f t="shared" si="3"/>
        <v>752686.4499999998</v>
      </c>
      <c r="K20" s="24">
        <f t="shared" si="3"/>
        <v>975780.1300000004</v>
      </c>
      <c r="L20" s="24">
        <f t="shared" si="3"/>
        <v>901210.5099999999</v>
      </c>
      <c r="M20" s="24">
        <f t="shared" si="3"/>
        <v>494819.4</v>
      </c>
      <c r="N20" s="24">
        <f t="shared" si="3"/>
        <v>233272.83000000002</v>
      </c>
      <c r="O20" s="24">
        <f>O21+O22+O23+O24+O25+O26+O27+O28+O29+O30</f>
        <v>9204277.100000003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727570.58</v>
      </c>
      <c r="C21" s="28">
        <f aca="true" t="shared" si="4" ref="C21:N21">ROUND((C15+C16)*C7,2)</f>
        <v>497679.47</v>
      </c>
      <c r="D21" s="28">
        <f t="shared" si="4"/>
        <v>440022.11</v>
      </c>
      <c r="E21" s="28">
        <f t="shared" si="4"/>
        <v>205614.14</v>
      </c>
      <c r="F21" s="28">
        <f t="shared" si="4"/>
        <v>361395.64</v>
      </c>
      <c r="G21" s="28">
        <f t="shared" si="4"/>
        <v>537237.98</v>
      </c>
      <c r="H21" s="28">
        <f t="shared" si="4"/>
        <v>94094.31</v>
      </c>
      <c r="I21" s="28">
        <f t="shared" si="4"/>
        <v>405081.05</v>
      </c>
      <c r="J21" s="28">
        <f t="shared" si="4"/>
        <v>409811.12</v>
      </c>
      <c r="K21" s="28">
        <f t="shared" si="4"/>
        <v>568407.14</v>
      </c>
      <c r="L21" s="28">
        <f t="shared" si="4"/>
        <v>519730.18</v>
      </c>
      <c r="M21" s="28">
        <f t="shared" si="4"/>
        <v>276273.8</v>
      </c>
      <c r="N21" s="28">
        <f t="shared" si="4"/>
        <v>163034.67</v>
      </c>
      <c r="O21" s="28">
        <f aca="true" t="shared" si="5" ref="O21:O30">SUM(B21:N21)</f>
        <v>5205952.1899999995</v>
      </c>
    </row>
    <row r="22" spans="1:23" ht="18.75" customHeight="1">
      <c r="A22" s="26" t="s">
        <v>33</v>
      </c>
      <c r="B22" s="28">
        <f>IF(B18&lt;&gt;0,ROUND((B18-1)*B21,2),0)</f>
        <v>334565.32</v>
      </c>
      <c r="C22" s="28">
        <f aca="true" t="shared" si="6" ref="C22:N22">IF(C18&lt;&gt;0,ROUND((C18-1)*C21,2),0)</f>
        <v>285776.85</v>
      </c>
      <c r="D22" s="28">
        <f t="shared" si="6"/>
        <v>317973.3</v>
      </c>
      <c r="E22" s="28">
        <f t="shared" si="6"/>
        <v>10318.5</v>
      </c>
      <c r="F22" s="28">
        <f t="shared" si="6"/>
        <v>311714.33</v>
      </c>
      <c r="G22" s="28">
        <f t="shared" si="6"/>
        <v>459560.77</v>
      </c>
      <c r="H22" s="28">
        <f t="shared" si="6"/>
        <v>90405.77</v>
      </c>
      <c r="I22" s="28">
        <f t="shared" si="6"/>
        <v>285269.9</v>
      </c>
      <c r="J22" s="28">
        <f t="shared" si="6"/>
        <v>288094.82</v>
      </c>
      <c r="K22" s="28">
        <f t="shared" si="6"/>
        <v>294990.93</v>
      </c>
      <c r="L22" s="28">
        <f t="shared" si="6"/>
        <v>272623.99</v>
      </c>
      <c r="M22" s="28">
        <f t="shared" si="6"/>
        <v>168700.33</v>
      </c>
      <c r="N22" s="28">
        <f t="shared" si="6"/>
        <v>49769.66</v>
      </c>
      <c r="O22" s="28">
        <f t="shared" si="5"/>
        <v>3169764.4700000007</v>
      </c>
      <c r="W22" s="51"/>
    </row>
    <row r="23" spans="1:15" ht="18.75" customHeight="1">
      <c r="A23" s="26" t="s">
        <v>34</v>
      </c>
      <c r="B23" s="28">
        <v>41930.12</v>
      </c>
      <c r="C23" s="28">
        <v>31113.47</v>
      </c>
      <c r="D23" s="28">
        <v>22816.62</v>
      </c>
      <c r="E23" s="28">
        <v>8134.49</v>
      </c>
      <c r="F23" s="28">
        <v>26004.67</v>
      </c>
      <c r="G23" s="28">
        <v>37587.84</v>
      </c>
      <c r="H23" s="28">
        <v>6384.9</v>
      </c>
      <c r="I23" s="28">
        <v>29865.65</v>
      </c>
      <c r="J23" s="28">
        <v>24585.19</v>
      </c>
      <c r="K23" s="28">
        <v>35412.42</v>
      </c>
      <c r="L23" s="28">
        <v>34077.18</v>
      </c>
      <c r="M23" s="28">
        <v>17881.83</v>
      </c>
      <c r="N23" s="28">
        <v>9608.88</v>
      </c>
      <c r="O23" s="28">
        <f t="shared" si="5"/>
        <v>325403.26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1238.95</v>
      </c>
      <c r="C26" s="28">
        <v>914.92</v>
      </c>
      <c r="D26" s="28">
        <v>874.08</v>
      </c>
      <c r="E26" s="28">
        <v>253.24</v>
      </c>
      <c r="F26" s="28">
        <v>784.22</v>
      </c>
      <c r="G26" s="28">
        <v>1159.99</v>
      </c>
      <c r="H26" s="28">
        <v>215.12</v>
      </c>
      <c r="I26" s="28">
        <v>808.72</v>
      </c>
      <c r="J26" s="28">
        <v>811.45</v>
      </c>
      <c r="K26" s="28">
        <v>1042.9</v>
      </c>
      <c r="L26" s="28">
        <v>961.21</v>
      </c>
      <c r="M26" s="28">
        <v>520.09</v>
      </c>
      <c r="N26" s="28">
        <v>247.79</v>
      </c>
      <c r="O26" s="28">
        <f t="shared" si="5"/>
        <v>9832.68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997.87</v>
      </c>
      <c r="C27" s="28">
        <v>742.95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658.44</v>
      </c>
      <c r="K27" s="28">
        <v>849.31</v>
      </c>
      <c r="L27" s="28">
        <v>753.83</v>
      </c>
      <c r="M27" s="28">
        <v>426.68</v>
      </c>
      <c r="N27" s="28">
        <v>223.57</v>
      </c>
      <c r="O27" s="28">
        <f t="shared" si="5"/>
        <v>7897.139999999999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60073.5</v>
      </c>
      <c r="C29" s="28">
        <v>24114.66</v>
      </c>
      <c r="D29" s="28">
        <v>18947.25</v>
      </c>
      <c r="E29" s="28">
        <v>8935.82</v>
      </c>
      <c r="F29" s="28">
        <v>27572.38</v>
      </c>
      <c r="G29" s="28">
        <v>41982.7</v>
      </c>
      <c r="H29" s="28">
        <v>21801.72</v>
      </c>
      <c r="I29" s="28">
        <v>41933.63</v>
      </c>
      <c r="J29" s="28">
        <v>26647.01</v>
      </c>
      <c r="K29" s="28">
        <v>41156.19</v>
      </c>
      <c r="L29" s="28">
        <v>41078.72</v>
      </c>
      <c r="M29" s="28">
        <v>29047.61</v>
      </c>
      <c r="N29" s="28">
        <v>8513.94</v>
      </c>
      <c r="O29" s="28">
        <f t="shared" si="5"/>
        <v>391805.12999999995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31760.8</v>
      </c>
      <c r="L30" s="28">
        <v>29863.75</v>
      </c>
      <c r="M30" s="28">
        <v>0</v>
      </c>
      <c r="N30" s="28">
        <v>0</v>
      </c>
      <c r="O30" s="28">
        <f t="shared" si="5"/>
        <v>61624.55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-37602.4</v>
      </c>
      <c r="C32" s="28">
        <f aca="true" t="shared" si="7" ref="C32:O32">+C33+C35+C48+C49+C50+C55-C56</f>
        <v>-34839.2</v>
      </c>
      <c r="D32" s="28">
        <f t="shared" si="7"/>
        <v>-30121.32</v>
      </c>
      <c r="E32" s="28">
        <f t="shared" si="7"/>
        <v>-9444.62</v>
      </c>
      <c r="F32" s="28">
        <f t="shared" si="7"/>
        <v>-25906.7</v>
      </c>
      <c r="G32" s="28">
        <f t="shared" si="7"/>
        <v>-41782.4</v>
      </c>
      <c r="H32" s="28">
        <f t="shared" si="7"/>
        <v>-7923.9</v>
      </c>
      <c r="I32" s="28">
        <f t="shared" si="7"/>
        <v>-42222.57000000001</v>
      </c>
      <c r="J32" s="28">
        <f t="shared" si="7"/>
        <v>-26646.4</v>
      </c>
      <c r="K32" s="28">
        <f t="shared" si="7"/>
        <v>-17485.6</v>
      </c>
      <c r="L32" s="28">
        <f t="shared" si="7"/>
        <v>-12311.2</v>
      </c>
      <c r="M32" s="28">
        <f t="shared" si="7"/>
        <v>-15250.4</v>
      </c>
      <c r="N32" s="28">
        <f t="shared" si="7"/>
        <v>-12275.19</v>
      </c>
      <c r="O32" s="28">
        <f t="shared" si="7"/>
        <v>-313811.9</v>
      </c>
    </row>
    <row r="33" spans="1:15" ht="18.75" customHeight="1">
      <c r="A33" s="26" t="s">
        <v>38</v>
      </c>
      <c r="B33" s="29">
        <f>+B34</f>
        <v>-37602.4</v>
      </c>
      <c r="C33" s="29">
        <f>+C34</f>
        <v>-34839.2</v>
      </c>
      <c r="D33" s="29">
        <f aca="true" t="shared" si="8" ref="D33:O33">+D34</f>
        <v>-22277.2</v>
      </c>
      <c r="E33" s="29">
        <f t="shared" si="8"/>
        <v>-7180.8</v>
      </c>
      <c r="F33" s="29">
        <f t="shared" si="8"/>
        <v>-18880.4</v>
      </c>
      <c r="G33" s="29">
        <f t="shared" si="8"/>
        <v>-41782.4</v>
      </c>
      <c r="H33" s="29">
        <f t="shared" si="8"/>
        <v>-5992.8</v>
      </c>
      <c r="I33" s="29">
        <f t="shared" si="8"/>
        <v>-34966.8</v>
      </c>
      <c r="J33" s="29">
        <f t="shared" si="8"/>
        <v>-26646.4</v>
      </c>
      <c r="K33" s="29">
        <f t="shared" si="8"/>
        <v>-17485.6</v>
      </c>
      <c r="L33" s="29">
        <f t="shared" si="8"/>
        <v>-12311.2</v>
      </c>
      <c r="M33" s="29">
        <f t="shared" si="8"/>
        <v>-15250.4</v>
      </c>
      <c r="N33" s="29">
        <f t="shared" si="8"/>
        <v>-10027.6</v>
      </c>
      <c r="O33" s="29">
        <f t="shared" si="8"/>
        <v>-285243.2</v>
      </c>
    </row>
    <row r="34" spans="1:26" ht="18.75" customHeight="1">
      <c r="A34" s="27" t="s">
        <v>39</v>
      </c>
      <c r="B34" s="16">
        <f>ROUND((-B9)*$G$3,2)</f>
        <v>-37602.4</v>
      </c>
      <c r="C34" s="16">
        <f aca="true" t="shared" si="9" ref="C34:N34">ROUND((-C9)*$G$3,2)</f>
        <v>-34839.2</v>
      </c>
      <c r="D34" s="16">
        <f t="shared" si="9"/>
        <v>-22277.2</v>
      </c>
      <c r="E34" s="16">
        <f t="shared" si="9"/>
        <v>-7180.8</v>
      </c>
      <c r="F34" s="16">
        <f t="shared" si="9"/>
        <v>-18880.4</v>
      </c>
      <c r="G34" s="16">
        <f t="shared" si="9"/>
        <v>-41782.4</v>
      </c>
      <c r="H34" s="16">
        <f t="shared" si="9"/>
        <v>-5992.8</v>
      </c>
      <c r="I34" s="16">
        <f t="shared" si="9"/>
        <v>-34966.8</v>
      </c>
      <c r="J34" s="16">
        <f t="shared" si="9"/>
        <v>-26646.4</v>
      </c>
      <c r="K34" s="16">
        <f t="shared" si="9"/>
        <v>-17485.6</v>
      </c>
      <c r="L34" s="16">
        <f t="shared" si="9"/>
        <v>-12311.2</v>
      </c>
      <c r="M34" s="16">
        <f t="shared" si="9"/>
        <v>-15250.4</v>
      </c>
      <c r="N34" s="16">
        <f t="shared" si="9"/>
        <v>-10027.6</v>
      </c>
      <c r="O34" s="30">
        <f aca="true" t="shared" si="10" ref="O34:O56">SUM(B34:N34)</f>
        <v>-285243.2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-7844.12</v>
      </c>
      <c r="E35" s="29">
        <f t="shared" si="11"/>
        <v>-2263.82</v>
      </c>
      <c r="F35" s="29">
        <f t="shared" si="11"/>
        <v>-7026.3</v>
      </c>
      <c r="G35" s="29">
        <f t="shared" si="11"/>
        <v>0</v>
      </c>
      <c r="H35" s="29">
        <f t="shared" si="11"/>
        <v>-1931.1</v>
      </c>
      <c r="I35" s="29">
        <f t="shared" si="11"/>
        <v>-7255.77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-2247.59</v>
      </c>
      <c r="O35" s="29">
        <f t="shared" si="11"/>
        <v>-28568.7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85</v>
      </c>
      <c r="B44" s="31">
        <v>0</v>
      </c>
      <c r="C44" s="31">
        <v>0</v>
      </c>
      <c r="D44" s="31">
        <v>-7844.12</v>
      </c>
      <c r="E44" s="31">
        <v>-2263.82</v>
      </c>
      <c r="F44" s="59">
        <v>-7026.3</v>
      </c>
      <c r="G44" s="31">
        <v>0</v>
      </c>
      <c r="H44" s="59">
        <v>-1931.1</v>
      </c>
      <c r="I44" s="31">
        <v>-7255.77</v>
      </c>
      <c r="J44" s="31">
        <v>0</v>
      </c>
      <c r="K44" s="31">
        <v>0</v>
      </c>
      <c r="L44" s="31">
        <v>0</v>
      </c>
      <c r="M44" s="31">
        <v>0</v>
      </c>
      <c r="N44" s="31">
        <v>-2247.59</v>
      </c>
      <c r="O44" s="31">
        <f>SUM(B44:N44)</f>
        <v>-28568.7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47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1132779.4500000002</v>
      </c>
      <c r="C54" s="34">
        <f aca="true" t="shared" si="13" ref="C54:N54">+C20+C32</f>
        <v>809389.73</v>
      </c>
      <c r="D54" s="34">
        <f t="shared" si="13"/>
        <v>773237.63</v>
      </c>
      <c r="E54" s="34">
        <f t="shared" si="13"/>
        <v>225873.49</v>
      </c>
      <c r="F54" s="34">
        <f t="shared" si="13"/>
        <v>704296.13</v>
      </c>
      <c r="G54" s="34">
        <f t="shared" si="13"/>
        <v>1038812.2799999999</v>
      </c>
      <c r="H54" s="34">
        <f t="shared" si="13"/>
        <v>206987.84999999998</v>
      </c>
      <c r="I54" s="34">
        <f t="shared" si="13"/>
        <v>725288.1099999999</v>
      </c>
      <c r="J54" s="34">
        <f t="shared" si="13"/>
        <v>726040.0499999998</v>
      </c>
      <c r="K54" s="34">
        <f t="shared" si="13"/>
        <v>958294.5300000004</v>
      </c>
      <c r="L54" s="34">
        <f t="shared" si="13"/>
        <v>888899.3099999999</v>
      </c>
      <c r="M54" s="34">
        <f t="shared" si="13"/>
        <v>479569</v>
      </c>
      <c r="N54" s="34">
        <f t="shared" si="13"/>
        <v>220997.64</v>
      </c>
      <c r="O54" s="34">
        <f>SUM(B54:N54)</f>
        <v>8890465.2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 s="41"/>
      <c r="Q55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1132779.46</v>
      </c>
      <c r="C60" s="42">
        <f t="shared" si="14"/>
        <v>809389.73</v>
      </c>
      <c r="D60" s="42">
        <f t="shared" si="14"/>
        <v>773237.63</v>
      </c>
      <c r="E60" s="42">
        <f t="shared" si="14"/>
        <v>225873.49</v>
      </c>
      <c r="F60" s="42">
        <f t="shared" si="14"/>
        <v>704296.13</v>
      </c>
      <c r="G60" s="42">
        <f t="shared" si="14"/>
        <v>1038812.28</v>
      </c>
      <c r="H60" s="42">
        <f t="shared" si="14"/>
        <v>206987.84</v>
      </c>
      <c r="I60" s="42">
        <f t="shared" si="14"/>
        <v>725288.11</v>
      </c>
      <c r="J60" s="42">
        <f t="shared" si="14"/>
        <v>726040.04</v>
      </c>
      <c r="K60" s="42">
        <f t="shared" si="14"/>
        <v>958294.52</v>
      </c>
      <c r="L60" s="42">
        <f t="shared" si="14"/>
        <v>888899.3</v>
      </c>
      <c r="M60" s="42">
        <f t="shared" si="14"/>
        <v>479569</v>
      </c>
      <c r="N60" s="42">
        <f t="shared" si="14"/>
        <v>220997.65</v>
      </c>
      <c r="O60" s="34">
        <f t="shared" si="14"/>
        <v>8890465.180000002</v>
      </c>
      <c r="Q60"/>
    </row>
    <row r="61" spans="1:18" ht="18.75" customHeight="1">
      <c r="A61" s="26" t="s">
        <v>53</v>
      </c>
      <c r="B61" s="42">
        <v>928965.33</v>
      </c>
      <c r="C61" s="42">
        <v>576163.03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1505128.3599999999</v>
      </c>
      <c r="P61"/>
      <c r="Q61"/>
      <c r="R61" s="41"/>
    </row>
    <row r="62" spans="1:16" ht="18.75" customHeight="1">
      <c r="A62" s="26" t="s">
        <v>54</v>
      </c>
      <c r="B62" s="42">
        <v>203814.13</v>
      </c>
      <c r="C62" s="42">
        <v>233226.7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437040.83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773237.63</v>
      </c>
      <c r="E63" s="43">
        <v>0</v>
      </c>
      <c r="F63" s="43">
        <v>0</v>
      </c>
      <c r="G63" s="43">
        <v>0</v>
      </c>
      <c r="H63" s="42">
        <v>206987.84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980225.47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225873.49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225873.49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704296.13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704296.13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1038812.28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1038812.28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725288.11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725288.11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726040.04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726040.04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958294.52</v>
      </c>
      <c r="L69" s="29">
        <v>888899.3</v>
      </c>
      <c r="M69" s="43">
        <v>0</v>
      </c>
      <c r="N69" s="43">
        <v>0</v>
      </c>
      <c r="O69" s="34">
        <f t="shared" si="15"/>
        <v>1847193.82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479569</v>
      </c>
      <c r="N70" s="43">
        <v>0</v>
      </c>
      <c r="O70" s="34">
        <f t="shared" si="15"/>
        <v>479569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220997.65</v>
      </c>
      <c r="O71" s="46">
        <f t="shared" si="15"/>
        <v>220997.65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2023-10-20T15:05:21Z</dcterms:modified>
  <cp:category/>
  <cp:version/>
  <cp:contentType/>
  <cp:contentStatus/>
</cp:coreProperties>
</file>