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<sst xmlns="http://schemas.openxmlformats.org/spreadsheetml/2006/main" count="89" uniqueCount="86">
  <si>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</si>
  <si>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</si>
  <si>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</si>
  <si>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</si>
  <si>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</si>
  <si>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</si>
  <si>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</si>
  <si>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</si>
  <si>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</si>
  <si>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</si>
  <si>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</si>
  <si>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</si>
  <si>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</si>
  <si>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</si>
  <si>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</si>
  <si>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</si>
  <si>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</si>
  <si>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</si>
  <si>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</si>
  <si>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</si>
  <si>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</si>
  <si>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</si>
  <si>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</si>
  <si>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</si>
  <si>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</si>
  <si>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</si>
  <si>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</si>
  <si>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</si>
  <si>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</si>
  <si>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</si>
  <si>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</si>
  <si>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</si>
  <si>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</si>
  <si>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</si>
  <si>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</si>
  <si>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</si>
  <si>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</si>
  <si>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</si>
  <si>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</si>
  <si>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</si>
  <si>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</si>
  <si>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</si>
  <si>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</si>
  <si>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</si>
  <si>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</si>
  <si>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</si>
  <si>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</si>
  <si>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</si>
  <si>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</si>
  <si>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</si>
  <si>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</si>
  <si>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</si>
  <si>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</si>
  <si>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</si>
  <si>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</si>
  <si>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</si>
  <si>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</si>
  <si>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</si>
  <si>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</si>
  <si>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</si>
  <si>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</si>
  <si>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</si>
  <si>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</si>
  <si>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</si>
  <si>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</si>
  <si>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</si>
  <si>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</si>
  <si>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</si>
  <si>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</si>
  <si>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</si>
  <si>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</si>
  <si>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</si>
  <si>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</si>
  <si>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</si>
  <si>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</si>
  <si>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</si>
  <si>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</si>
  <si>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</si>
  <si>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</si>
  <si>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</si>
  <si>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</si>
  <si>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</si>
  <si>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</si>
  <si>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11/10/23 - VENCIMENTO 19/10/23</t>
  </si>
  <si>
    <t>5.2.9. Chip Claro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</si>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</sst>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414026</v>
      </c>
      <c r="C7" s="9">
        <f t="shared" si="0"/>
        <v>280964</v>
      </c>
      <c r="D7" s="9">
        <f t="shared" si="0"/>
        <v>256618</v>
      </c>
      <c r="E7" s="9">
        <f t="shared" si="0"/>
        <v>76551</v>
      </c>
      <c r="F7" s="9">
        <f t="shared" si="0"/>
        <v>227393</v>
      </c>
      <c r="G7" s="9">
        <f t="shared" si="0"/>
        <v>327714</v>
      </c>
      <c r="H7" s="9">
        <f t="shared" si="0"/>
        <v>51076</v>
      </c>
      <c r="I7" s="9">
        <f t="shared" si="0"/>
        <v>315124</v>
      </c>
      <c r="J7" s="9">
        <f t="shared" si="0"/>
        <v>229760</v>
      </c>
      <c r="K7" s="9">
        <f t="shared" si="0"/>
        <v>367533</v>
      </c>
      <c r="L7" s="9">
        <f t="shared" si="0"/>
        <v>274487</v>
      </c>
      <c r="M7" s="9">
        <f t="shared" si="0"/>
        <v>139106</v>
      </c>
      <c r="N7" s="9">
        <f t="shared" si="0"/>
        <v>92736</v>
      </c>
      <c r="O7" s="9">
        <f t="shared" si="0"/>
        <v>3053088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10926</v>
      </c>
      <c r="C8" s="11">
        <f t="shared" si="1"/>
        <v>10694</v>
      </c>
      <c r="D8" s="11">
        <f t="shared" si="1"/>
        <v>6501</v>
      </c>
      <c r="E8" s="11">
        <f t="shared" si="1"/>
        <v>2182</v>
      </c>
      <c r="F8" s="11">
        <f t="shared" si="1"/>
        <v>6415</v>
      </c>
      <c r="G8" s="11">
        <f t="shared" si="1"/>
        <v>10979</v>
      </c>
      <c r="H8" s="11">
        <f t="shared" si="1"/>
        <v>1903</v>
      </c>
      <c r="I8" s="11">
        <f t="shared" si="1"/>
        <v>14921</v>
      </c>
      <c r="J8" s="11">
        <f t="shared" si="1"/>
        <v>8315</v>
      </c>
      <c r="K8" s="11">
        <f t="shared" si="1"/>
        <v>5844</v>
      </c>
      <c r="L8" s="11">
        <f t="shared" si="1"/>
        <v>4129</v>
      </c>
      <c r="M8" s="11">
        <f t="shared" si="1"/>
        <v>5900</v>
      </c>
      <c r="N8" s="11">
        <f t="shared" si="1"/>
        <v>3849</v>
      </c>
      <c r="O8" s="11">
        <f t="shared" si="1"/>
        <v>92558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10926</v>
      </c>
      <c r="C9" s="11">
        <v>10694</v>
      </c>
      <c r="D9" s="11">
        <v>6501</v>
      </c>
      <c r="E9" s="11">
        <v>2182</v>
      </c>
      <c r="F9" s="11">
        <v>6415</v>
      </c>
      <c r="G9" s="11">
        <v>10979</v>
      </c>
      <c r="H9" s="11">
        <v>1903</v>
      </c>
      <c r="I9" s="11">
        <v>14921</v>
      </c>
      <c r="J9" s="11">
        <v>8315</v>
      </c>
      <c r="K9" s="11">
        <v>5844</v>
      </c>
      <c r="L9" s="11">
        <v>4125</v>
      </c>
      <c r="M9" s="11">
        <v>5900</v>
      </c>
      <c r="N9" s="11">
        <v>3839</v>
      </c>
      <c r="O9" s="11">
        <f>SUM(B9:N9)</f>
        <v>92544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10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403100</v>
      </c>
      <c r="C11" s="13">
        <v>270270</v>
      </c>
      <c r="D11" s="13">
        <v>250117</v>
      </c>
      <c r="E11" s="13">
        <v>74369</v>
      </c>
      <c r="F11" s="13">
        <v>220978</v>
      </c>
      <c r="G11" s="13">
        <v>316735</v>
      </c>
      <c r="H11" s="13">
        <v>49173</v>
      </c>
      <c r="I11" s="13">
        <v>300203</v>
      </c>
      <c r="J11" s="13">
        <v>221445</v>
      </c>
      <c r="K11" s="13">
        <v>361689</v>
      </c>
      <c r="L11" s="13">
        <v>270358</v>
      </c>
      <c r="M11" s="13">
        <v>133206</v>
      </c>
      <c r="N11" s="13">
        <v>88887</v>
      </c>
      <c r="O11" s="11">
        <f>SUM(B11:N11)</f>
        <v>2960530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30267</v>
      </c>
      <c r="C12" s="13">
        <v>25354</v>
      </c>
      <c r="D12" s="13">
        <v>20125</v>
      </c>
      <c r="E12" s="13">
        <v>8336</v>
      </c>
      <c r="F12" s="13">
        <v>21201</v>
      </c>
      <c r="G12" s="13">
        <v>33433</v>
      </c>
      <c r="H12" s="13">
        <v>5325</v>
      </c>
      <c r="I12" s="13">
        <v>30528</v>
      </c>
      <c r="J12" s="13">
        <v>19941</v>
      </c>
      <c r="K12" s="13">
        <v>25486</v>
      </c>
      <c r="L12" s="13">
        <v>19659</v>
      </c>
      <c r="M12" s="13">
        <v>7124</v>
      </c>
      <c r="N12" s="13">
        <v>4133</v>
      </c>
      <c r="O12" s="11">
        <f>SUM(B12:N12)</f>
        <v>250912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372833</v>
      </c>
      <c r="C13" s="15">
        <f t="shared" si="2"/>
        <v>244916</v>
      </c>
      <c r="D13" s="15">
        <f t="shared" si="2"/>
        <v>229992</v>
      </c>
      <c r="E13" s="15">
        <f t="shared" si="2"/>
        <v>66033</v>
      </c>
      <c r="F13" s="15">
        <f t="shared" si="2"/>
        <v>199777</v>
      </c>
      <c r="G13" s="15">
        <f t="shared" si="2"/>
        <v>283302</v>
      </c>
      <c r="H13" s="15">
        <f t="shared" si="2"/>
        <v>43848</v>
      </c>
      <c r="I13" s="15">
        <f t="shared" si="2"/>
        <v>269675</v>
      </c>
      <c r="J13" s="15">
        <f t="shared" si="2"/>
        <v>201504</v>
      </c>
      <c r="K13" s="15">
        <f t="shared" si="2"/>
        <v>336203</v>
      </c>
      <c r="L13" s="15">
        <f t="shared" si="2"/>
        <v>250699</v>
      </c>
      <c r="M13" s="15">
        <f t="shared" si="2"/>
        <v>126082</v>
      </c>
      <c r="N13" s="15">
        <f t="shared" si="2"/>
        <v>84754</v>
      </c>
      <c r="O13" s="11">
        <f>SUM(B13:N13)</f>
        <v>2709618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1.155704666766047</v>
      </c>
      <c r="C18" s="19">
        <v>1.21960850220649</v>
      </c>
      <c r="D18" s="19">
        <v>1.339537198448031</v>
      </c>
      <c r="E18" s="19">
        <v>0.80727133139137</v>
      </c>
      <c r="F18" s="19">
        <v>1.398702868551114</v>
      </c>
      <c r="G18" s="19">
        <v>1.632774569656485</v>
      </c>
      <c r="H18" s="19">
        <v>1.493079570286569</v>
      </c>
      <c r="I18" s="19">
        <v>1.143124451729519</v>
      </c>
      <c r="J18" s="19">
        <v>1.338066747780696</v>
      </c>
      <c r="K18" s="19">
        <v>1.103585804826199</v>
      </c>
      <c r="L18" s="19">
        <v>1.17525432946893</v>
      </c>
      <c r="M18" s="19">
        <v>1.158339054689642</v>
      </c>
      <c r="N18" s="19">
        <v>1.013882723657218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1543608.94</v>
      </c>
      <c r="C20" s="24">
        <f aca="true" t="shared" si="3" ref="C20:N20">SUM(C21:C30)</f>
        <v>1117081.22</v>
      </c>
      <c r="D20" s="24">
        <f t="shared" si="3"/>
        <v>972259.95</v>
      </c>
      <c r="E20" s="24">
        <f t="shared" si="3"/>
        <v>305327.31</v>
      </c>
      <c r="F20" s="24">
        <f t="shared" si="3"/>
        <v>1056704.42</v>
      </c>
      <c r="G20" s="24">
        <f t="shared" si="3"/>
        <v>1473943.23</v>
      </c>
      <c r="H20" s="24">
        <f t="shared" si="3"/>
        <v>292626.87</v>
      </c>
      <c r="I20" s="24">
        <f t="shared" si="3"/>
        <v>1182802.3699999999</v>
      </c>
      <c r="J20" s="24">
        <f t="shared" si="3"/>
        <v>1003066.6699999999</v>
      </c>
      <c r="K20" s="24">
        <f t="shared" si="3"/>
        <v>1298072.47</v>
      </c>
      <c r="L20" s="24">
        <f t="shared" si="3"/>
        <v>1182169.35</v>
      </c>
      <c r="M20" s="24">
        <f t="shared" si="3"/>
        <v>666126.7400000001</v>
      </c>
      <c r="N20" s="24">
        <f t="shared" si="3"/>
        <v>347534.77</v>
      </c>
      <c r="O20" s="24">
        <f>O21+O22+O23+O24+O25+O26+O27+O28+O29+O30</f>
        <v>12441324.31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1222204.75</v>
      </c>
      <c r="C21" s="28">
        <f aca="true" t="shared" si="4" ref="C21:N21">ROUND((C15+C16)*C7,2)</f>
        <v>856827.81</v>
      </c>
      <c r="D21" s="28">
        <f t="shared" si="4"/>
        <v>686324.84</v>
      </c>
      <c r="E21" s="28">
        <f t="shared" si="4"/>
        <v>349761.52</v>
      </c>
      <c r="F21" s="28">
        <f t="shared" si="4"/>
        <v>704895.56</v>
      </c>
      <c r="G21" s="28">
        <f t="shared" si="4"/>
        <v>835867.33</v>
      </c>
      <c r="H21" s="28">
        <f t="shared" si="4"/>
        <v>174914.87</v>
      </c>
      <c r="I21" s="28">
        <f t="shared" si="4"/>
        <v>954226.98</v>
      </c>
      <c r="J21" s="28">
        <f t="shared" si="4"/>
        <v>699780.03</v>
      </c>
      <c r="K21" s="28">
        <f t="shared" si="4"/>
        <v>1058090.75</v>
      </c>
      <c r="L21" s="28">
        <f t="shared" si="4"/>
        <v>899768.39</v>
      </c>
      <c r="M21" s="28">
        <f t="shared" si="4"/>
        <v>526168.45</v>
      </c>
      <c r="N21" s="28">
        <f t="shared" si="4"/>
        <v>316851.09</v>
      </c>
      <c r="O21" s="28">
        <f aca="true" t="shared" si="5" ref="O21:O30">SUM(B21:N21)</f>
        <v>9285682.37</v>
      </c>
    </row>
    <row r="22" spans="1:23" ht="18.75" customHeight="1">
      <c r="A22" s="26" t="s">
        <v>33</v>
      </c>
      <c r="B22" s="28">
        <f>IF(B18&lt;&gt;0,ROUND((B18-1)*B21,2),0)</f>
        <v>190302.98</v>
      </c>
      <c r="C22" s="28">
        <f aca="true" t="shared" si="6" ref="C22:N22">IF(C18&lt;&gt;0,ROUND((C18-1)*C21,2),0)</f>
        <v>188166.67</v>
      </c>
      <c r="D22" s="28">
        <f t="shared" si="6"/>
        <v>233032.81</v>
      </c>
      <c r="E22" s="28">
        <f t="shared" si="6"/>
        <v>-67409.07</v>
      </c>
      <c r="F22" s="28">
        <f t="shared" si="6"/>
        <v>281043.88</v>
      </c>
      <c r="G22" s="28">
        <f t="shared" si="6"/>
        <v>528915.59</v>
      </c>
      <c r="H22" s="28">
        <f t="shared" si="6"/>
        <v>86246.95</v>
      </c>
      <c r="I22" s="28">
        <f t="shared" si="6"/>
        <v>136573.21</v>
      </c>
      <c r="J22" s="28">
        <f t="shared" si="6"/>
        <v>236572.36</v>
      </c>
      <c r="K22" s="28">
        <f t="shared" si="6"/>
        <v>109603.18</v>
      </c>
      <c r="L22" s="28">
        <f t="shared" si="6"/>
        <v>157688.31</v>
      </c>
      <c r="M22" s="28">
        <f t="shared" si="6"/>
        <v>83313.01</v>
      </c>
      <c r="N22" s="28">
        <f t="shared" si="6"/>
        <v>4398.76</v>
      </c>
      <c r="O22" s="28">
        <f t="shared" si="5"/>
        <v>2168448.6399999997</v>
      </c>
      <c r="W22" s="51"/>
    </row>
    <row r="23" spans="1:15" ht="18.75" customHeight="1">
      <c r="A23" s="26" t="s">
        <v>34</v>
      </c>
      <c r="B23" s="28">
        <v>64886.13</v>
      </c>
      <c r="C23" s="28">
        <v>42503.84</v>
      </c>
      <c r="D23" s="28">
        <v>30496.98</v>
      </c>
      <c r="E23" s="28">
        <v>11748.39</v>
      </c>
      <c r="F23" s="28">
        <v>39671.35</v>
      </c>
      <c r="G23" s="28">
        <v>63012.13</v>
      </c>
      <c r="H23" s="28">
        <v>7446.45</v>
      </c>
      <c r="I23" s="28">
        <v>44640.02</v>
      </c>
      <c r="J23" s="28">
        <v>36581.59</v>
      </c>
      <c r="K23" s="28">
        <v>54468.87</v>
      </c>
      <c r="L23" s="28">
        <v>50766.43</v>
      </c>
      <c r="M23" s="28">
        <v>24711.79</v>
      </c>
      <c r="N23" s="28">
        <v>15419.87</v>
      </c>
      <c r="O23" s="28">
        <f t="shared" si="5"/>
        <v>486353.83999999997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1138.2</v>
      </c>
      <c r="C26" s="28">
        <v>838.68</v>
      </c>
      <c r="D26" s="28">
        <v>732.48</v>
      </c>
      <c r="E26" s="28">
        <v>228.73</v>
      </c>
      <c r="F26" s="28">
        <v>789.66</v>
      </c>
      <c r="G26" s="28">
        <v>1100.08</v>
      </c>
      <c r="H26" s="28">
        <v>206.95</v>
      </c>
      <c r="I26" s="28">
        <v>876.8</v>
      </c>
      <c r="J26" s="28">
        <v>748.82</v>
      </c>
      <c r="K26" s="28">
        <v>963.93</v>
      </c>
      <c r="L26" s="28">
        <v>876.8</v>
      </c>
      <c r="M26" s="28">
        <v>490.14</v>
      </c>
      <c r="N26" s="28">
        <v>253.22</v>
      </c>
      <c r="O26" s="28">
        <f t="shared" si="5"/>
        <v>9244.489999999998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658.44</v>
      </c>
      <c r="K27" s="28">
        <v>849.31</v>
      </c>
      <c r="L27" s="28">
        <v>753.83</v>
      </c>
      <c r="M27" s="28">
        <v>426.68</v>
      </c>
      <c r="N27" s="28">
        <v>223.57</v>
      </c>
      <c r="O27" s="28">
        <f t="shared" si="5"/>
        <v>7897.139999999999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18947.25</v>
      </c>
      <c r="E29" s="28">
        <v>8935.82</v>
      </c>
      <c r="F29" s="28">
        <v>27572.38</v>
      </c>
      <c r="G29" s="28">
        <v>41982.7</v>
      </c>
      <c r="H29" s="28">
        <v>21801.72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391805.12999999995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30779.8</v>
      </c>
      <c r="L30" s="28">
        <v>29115.22</v>
      </c>
      <c r="M30" s="28">
        <v>0</v>
      </c>
      <c r="N30" s="28">
        <v>0</v>
      </c>
      <c r="O30" s="28">
        <f t="shared" si="5"/>
        <v>59895.020000000004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-48074.4</v>
      </c>
      <c r="C32" s="28">
        <f aca="true" t="shared" si="7" ref="C32:O32">+C33+C35+C48+C49+C50+C55-C56</f>
        <v>-47053.6</v>
      </c>
      <c r="D32" s="28">
        <f t="shared" si="7"/>
        <v>-38137.53</v>
      </c>
      <c r="E32" s="28">
        <f t="shared" si="7"/>
        <v>-12564.71</v>
      </c>
      <c r="F32" s="28">
        <f t="shared" si="7"/>
        <v>-38517.32</v>
      </c>
      <c r="G32" s="28">
        <f t="shared" si="7"/>
        <v>-62627.21</v>
      </c>
      <c r="H32" s="28">
        <f t="shared" si="7"/>
        <v>-11081.45</v>
      </c>
      <c r="I32" s="28">
        <f t="shared" si="7"/>
        <v>-80783.48999999999</v>
      </c>
      <c r="J32" s="28">
        <f t="shared" si="7"/>
        <v>-36586</v>
      </c>
      <c r="K32" s="28">
        <f t="shared" si="7"/>
        <v>-25713.6</v>
      </c>
      <c r="L32" s="28">
        <f t="shared" si="7"/>
        <v>-18150</v>
      </c>
      <c r="M32" s="28">
        <f t="shared" si="7"/>
        <v>-25960</v>
      </c>
      <c r="N32" s="28">
        <f t="shared" si="7"/>
        <v>-20281.809999999998</v>
      </c>
      <c r="O32" s="28">
        <f t="shared" si="7"/>
        <v>-465531.12</v>
      </c>
    </row>
    <row r="33" spans="1:15" ht="18.75" customHeight="1">
      <c r="A33" s="26" t="s">
        <v>38</v>
      </c>
      <c r="B33" s="29">
        <f>+B34</f>
        <v>-48074.4</v>
      </c>
      <c r="C33" s="29">
        <f>+C34</f>
        <v>-47053.6</v>
      </c>
      <c r="D33" s="29">
        <f aca="true" t="shared" si="8" ref="D33:O33">+D34</f>
        <v>-28604.4</v>
      </c>
      <c r="E33" s="29">
        <f t="shared" si="8"/>
        <v>-9600.8</v>
      </c>
      <c r="F33" s="29">
        <f t="shared" si="8"/>
        <v>-28226</v>
      </c>
      <c r="G33" s="29">
        <f t="shared" si="8"/>
        <v>-48307.6</v>
      </c>
      <c r="H33" s="29">
        <f t="shared" si="8"/>
        <v>-8373.2</v>
      </c>
      <c r="I33" s="29">
        <f t="shared" si="8"/>
        <v>-65652.4</v>
      </c>
      <c r="J33" s="29">
        <f t="shared" si="8"/>
        <v>-36586</v>
      </c>
      <c r="K33" s="29">
        <f t="shared" si="8"/>
        <v>-25713.6</v>
      </c>
      <c r="L33" s="29">
        <f t="shared" si="8"/>
        <v>-18150</v>
      </c>
      <c r="M33" s="29">
        <f t="shared" si="8"/>
        <v>-25960</v>
      </c>
      <c r="N33" s="29">
        <f t="shared" si="8"/>
        <v>-16891.6</v>
      </c>
      <c r="O33" s="29">
        <f t="shared" si="8"/>
        <v>-407193.6</v>
      </c>
    </row>
    <row r="34" spans="1:26" ht="18.75" customHeight="1">
      <c r="A34" s="27" t="s">
        <v>39</v>
      </c>
      <c r="B34" s="16">
        <f>ROUND((-B9)*$G$3,2)</f>
        <v>-48074.4</v>
      </c>
      <c r="C34" s="16">
        <f aca="true" t="shared" si="9" ref="C34:N34">ROUND((-C9)*$G$3,2)</f>
        <v>-47053.6</v>
      </c>
      <c r="D34" s="16">
        <f t="shared" si="9"/>
        <v>-28604.4</v>
      </c>
      <c r="E34" s="16">
        <f t="shared" si="9"/>
        <v>-9600.8</v>
      </c>
      <c r="F34" s="16">
        <f t="shared" si="9"/>
        <v>-28226</v>
      </c>
      <c r="G34" s="16">
        <f t="shared" si="9"/>
        <v>-48307.6</v>
      </c>
      <c r="H34" s="16">
        <f t="shared" si="9"/>
        <v>-8373.2</v>
      </c>
      <c r="I34" s="16">
        <f t="shared" si="9"/>
        <v>-65652.4</v>
      </c>
      <c r="J34" s="16">
        <f t="shared" si="9"/>
        <v>-36586</v>
      </c>
      <c r="K34" s="16">
        <f t="shared" si="9"/>
        <v>-25713.6</v>
      </c>
      <c r="L34" s="16">
        <f t="shared" si="9"/>
        <v>-18150</v>
      </c>
      <c r="M34" s="16">
        <f t="shared" si="9"/>
        <v>-25960</v>
      </c>
      <c r="N34" s="16">
        <f t="shared" si="9"/>
        <v>-16891.6</v>
      </c>
      <c r="O34" s="30">
        <f aca="true" t="shared" si="10" ref="O34:O56">SUM(B34:N34)</f>
        <v>-407193.6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-9533.13</v>
      </c>
      <c r="E35" s="29">
        <f t="shared" si="11"/>
        <v>-2963.91</v>
      </c>
      <c r="F35" s="29">
        <f t="shared" si="11"/>
        <v>-10291.32</v>
      </c>
      <c r="G35" s="29">
        <f t="shared" si="11"/>
        <v>-14319.61</v>
      </c>
      <c r="H35" s="29">
        <f t="shared" si="11"/>
        <v>-2708.25</v>
      </c>
      <c r="I35" s="29">
        <f t="shared" si="11"/>
        <v>-15131.09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-3390.21</v>
      </c>
      <c r="O35" s="29">
        <f t="shared" si="11"/>
        <v>-58337.520000000004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-3722.4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-3722.4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84</v>
      </c>
      <c r="B44" s="31">
        <v>0</v>
      </c>
      <c r="C44" s="31">
        <v>0</v>
      </c>
      <c r="D44" s="31">
        <v>-9533.13</v>
      </c>
      <c r="E44" s="31">
        <v>-2963.91</v>
      </c>
      <c r="F44" s="31">
        <v>-10291.32</v>
      </c>
      <c r="G44" s="31">
        <v>-14319.61</v>
      </c>
      <c r="H44" s="31">
        <v>-2708.25</v>
      </c>
      <c r="I44" s="31">
        <v>-11408.69</v>
      </c>
      <c r="J44" s="31">
        <v>0</v>
      </c>
      <c r="K44" s="31">
        <v>0</v>
      </c>
      <c r="L44" s="31">
        <v>0</v>
      </c>
      <c r="M44" s="31">
        <v>0</v>
      </c>
      <c r="N44" s="31">
        <v>-3390.21</v>
      </c>
      <c r="O44" s="31">
        <f>SUM(B44:N44)</f>
        <v>-54615.12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60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1495534.54</v>
      </c>
      <c r="C54" s="34">
        <f aca="true" t="shared" si="13" ref="C54:N54">+C20+C32</f>
        <v>1070027.6199999999</v>
      </c>
      <c r="D54" s="34">
        <f t="shared" si="13"/>
        <v>934122.4199999999</v>
      </c>
      <c r="E54" s="34">
        <f t="shared" si="13"/>
        <v>292762.6</v>
      </c>
      <c r="F54" s="34">
        <f t="shared" si="13"/>
        <v>1018187.1</v>
      </c>
      <c r="G54" s="34">
        <f t="shared" si="13"/>
        <v>1411316.02</v>
      </c>
      <c r="H54" s="34">
        <f t="shared" si="13"/>
        <v>281545.42</v>
      </c>
      <c r="I54" s="34">
        <f t="shared" si="13"/>
        <v>1102018.88</v>
      </c>
      <c r="J54" s="34">
        <f t="shared" si="13"/>
        <v>966480.6699999999</v>
      </c>
      <c r="K54" s="34">
        <f t="shared" si="13"/>
        <v>1272358.8699999999</v>
      </c>
      <c r="L54" s="34">
        <f t="shared" si="13"/>
        <v>1164019.35</v>
      </c>
      <c r="M54" s="34">
        <f t="shared" si="13"/>
        <v>640166.7400000001</v>
      </c>
      <c r="N54" s="34">
        <f t="shared" si="13"/>
        <v>327252.96</v>
      </c>
      <c r="O54" s="34">
        <f>SUM(B54:N54)</f>
        <v>11975793.19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1495534.5499999998</v>
      </c>
      <c r="C60" s="42">
        <f t="shared" si="14"/>
        <v>1070027.62</v>
      </c>
      <c r="D60" s="42">
        <f t="shared" si="14"/>
        <v>934122.42</v>
      </c>
      <c r="E60" s="42">
        <f t="shared" si="14"/>
        <v>292762.6</v>
      </c>
      <c r="F60" s="42">
        <f t="shared" si="14"/>
        <v>1018187.1</v>
      </c>
      <c r="G60" s="42">
        <f t="shared" si="14"/>
        <v>1411316.02</v>
      </c>
      <c r="H60" s="42">
        <f t="shared" si="14"/>
        <v>281545.42</v>
      </c>
      <c r="I60" s="42">
        <f t="shared" si="14"/>
        <v>1102018.89</v>
      </c>
      <c r="J60" s="42">
        <f t="shared" si="14"/>
        <v>966480.67</v>
      </c>
      <c r="K60" s="42">
        <f t="shared" si="14"/>
        <v>1272358.88</v>
      </c>
      <c r="L60" s="42">
        <f t="shared" si="14"/>
        <v>1164019.34</v>
      </c>
      <c r="M60" s="42">
        <f t="shared" si="14"/>
        <v>640166.74</v>
      </c>
      <c r="N60" s="42">
        <f t="shared" si="14"/>
        <v>327252.96</v>
      </c>
      <c r="O60" s="34">
        <f t="shared" si="14"/>
        <v>11975793.210000003</v>
      </c>
      <c r="Q60"/>
    </row>
    <row r="61" spans="1:18" ht="18.75" customHeight="1">
      <c r="A61" s="26" t="s">
        <v>53</v>
      </c>
      <c r="B61" s="42">
        <v>1222796.95</v>
      </c>
      <c r="C61" s="42">
        <v>759391.47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1982188.42</v>
      </c>
      <c r="P61"/>
      <c r="Q61"/>
      <c r="R61" s="41"/>
    </row>
    <row r="62" spans="1:16" ht="18.75" customHeight="1">
      <c r="A62" s="26" t="s">
        <v>54</v>
      </c>
      <c r="B62" s="42">
        <v>272737.6</v>
      </c>
      <c r="C62" s="42">
        <v>310636.15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583373.75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934122.42</v>
      </c>
      <c r="E63" s="43">
        <v>0</v>
      </c>
      <c r="F63" s="43">
        <v>0</v>
      </c>
      <c r="G63" s="43">
        <v>0</v>
      </c>
      <c r="H63" s="42">
        <v>281545.42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1215667.84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292762.6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292762.6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1018187.1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1018187.1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1411316.02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1411316.02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1102018.89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1102018.89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966480.67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966480.67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1272358.88</v>
      </c>
      <c r="L69" s="29">
        <v>1164019.34</v>
      </c>
      <c r="M69" s="43">
        <v>0</v>
      </c>
      <c r="N69" s="43">
        <v>0</v>
      </c>
      <c r="O69" s="34">
        <f t="shared" si="15"/>
        <v>2436378.2199999997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640166.74</v>
      </c>
      <c r="N70" s="43">
        <v>0</v>
      </c>
      <c r="O70" s="34">
        <f t="shared" si="15"/>
        <v>640166.74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327252.96</v>
      </c>
      <c r="O71" s="46">
        <f t="shared" si="15"/>
        <v>327252.96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2023-10-18T20:19:14Z</dcterms:modified>
  <cp:category/>
  <cp:version/>
  <cp:contentType/>
  <cp:contentStatus/>
</cp:coreProperties>
</file>