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<sst xmlns="http://schemas.openxmlformats.org/spreadsheetml/2006/main" count="89" uniqueCount="86">
  <si>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</si>
  <si>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</si>
  <si>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</si>
  <si>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</si>
  <si>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</si>
  <si>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</si>
  <si>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</si>
  <si>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</si>
  <si>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</si>
  <si>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</si>
  <si>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</si>
  <si>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</si>
  <si>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</si>
  <si>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</si>
  <si>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</si>
  <si>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</si>
  <si>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</si>
  <si>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</si>
  <si>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</si>
  <si>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</si>
  <si>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</si>
  <si>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</si>
  <si>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</si>
  <si>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</si>
  <si>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</si>
  <si>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</si>
  <si>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</si>
  <si>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</si>
  <si>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</si>
  <si>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</si>
  <si>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</si>
  <si>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</si>
  <si>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</si>
  <si>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</si>
  <si>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</si>
  <si>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</si>
  <si>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</si>
  <si>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</si>
  <si>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</si>
  <si>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</si>
  <si>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</si>
  <si>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</si>
  <si>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</si>
  <si>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</si>
  <si>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</si>
  <si>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</si>
  <si>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</si>
  <si>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</si>
  <si>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</si>
  <si>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</si>
  <si>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</si>
  <si>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</si>
  <si>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</si>
  <si>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</si>
  <si>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</si>
  <si>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</si>
  <si>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</si>
  <si>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</si>
  <si>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</si>
  <si>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</si>
  <si>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</si>
  <si>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</si>
  <si>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</si>
  <si>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</si>
  <si>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</si>
  <si>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</si>
  <si>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</si>
  <si>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</si>
  <si>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</si>
  <si>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</si>
  <si>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</si>
  <si>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</si>
  <si>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</si>
  <si>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</si>
  <si>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</si>
  <si>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</si>
  <si>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</si>
  <si>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</si>
  <si>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</si>
  <si>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</si>
  <si>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</si>
  <si>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</si>
  <si>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</si>
  <si>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10/10/23 - VENCIMENTO 18/10/23</t>
  </si>
  <si>
    <t>5.0. Remuneração Veículos Elétricos</t>
  </si>
  <si>
    <t>5.2.9. Chip Claro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</si>
</sst>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417612</v>
      </c>
      <c r="C7" s="9">
        <f t="shared" si="0"/>
        <v>284367</v>
      </c>
      <c r="D7" s="9">
        <f t="shared" si="0"/>
        <v>260925</v>
      </c>
      <c r="E7" s="9">
        <f t="shared" si="0"/>
        <v>75522</v>
      </c>
      <c r="F7" s="9">
        <f t="shared" si="0"/>
        <v>251502</v>
      </c>
      <c r="G7" s="9">
        <f t="shared" si="0"/>
        <v>390638</v>
      </c>
      <c r="H7" s="9">
        <f t="shared" si="0"/>
        <v>49754</v>
      </c>
      <c r="I7" s="9">
        <f t="shared" si="0"/>
        <v>319305</v>
      </c>
      <c r="J7" s="9">
        <f t="shared" si="0"/>
        <v>232773</v>
      </c>
      <c r="K7" s="9">
        <f t="shared" si="0"/>
        <v>369684</v>
      </c>
      <c r="L7" s="9">
        <f t="shared" si="0"/>
        <v>275836</v>
      </c>
      <c r="M7" s="9">
        <f t="shared" si="0"/>
        <v>139922</v>
      </c>
      <c r="N7" s="9">
        <f t="shared" si="0"/>
        <v>93599</v>
      </c>
      <c r="O7" s="9">
        <f t="shared" si="0"/>
        <v>3161439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10212</v>
      </c>
      <c r="C8" s="11">
        <f t="shared" si="1"/>
        <v>10291</v>
      </c>
      <c r="D8" s="11">
        <f t="shared" si="1"/>
        <v>6073</v>
      </c>
      <c r="E8" s="11">
        <f t="shared" si="1"/>
        <v>2148</v>
      </c>
      <c r="F8" s="11">
        <f t="shared" si="1"/>
        <v>6520</v>
      </c>
      <c r="G8" s="11">
        <f t="shared" si="1"/>
        <v>12233</v>
      </c>
      <c r="H8" s="11">
        <f t="shared" si="1"/>
        <v>1845</v>
      </c>
      <c r="I8" s="11">
        <f t="shared" si="1"/>
        <v>14341</v>
      </c>
      <c r="J8" s="11">
        <f t="shared" si="1"/>
        <v>8129</v>
      </c>
      <c r="K8" s="11">
        <f t="shared" si="1"/>
        <v>5633</v>
      </c>
      <c r="L8" s="11">
        <f t="shared" si="1"/>
        <v>4123</v>
      </c>
      <c r="M8" s="11">
        <f t="shared" si="1"/>
        <v>5556</v>
      </c>
      <c r="N8" s="11">
        <f t="shared" si="1"/>
        <v>3889</v>
      </c>
      <c r="O8" s="11">
        <f t="shared" si="1"/>
        <v>90993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10212</v>
      </c>
      <c r="C9" s="11">
        <v>10291</v>
      </c>
      <c r="D9" s="11">
        <v>6073</v>
      </c>
      <c r="E9" s="11">
        <v>2148</v>
      </c>
      <c r="F9" s="11">
        <v>6520</v>
      </c>
      <c r="G9" s="11">
        <v>12233</v>
      </c>
      <c r="H9" s="11">
        <v>1845</v>
      </c>
      <c r="I9" s="11">
        <v>14341</v>
      </c>
      <c r="J9" s="11">
        <v>8129</v>
      </c>
      <c r="K9" s="11">
        <v>5632</v>
      </c>
      <c r="L9" s="11">
        <v>4117</v>
      </c>
      <c r="M9" s="11">
        <v>5556</v>
      </c>
      <c r="N9" s="11">
        <v>3868</v>
      </c>
      <c r="O9" s="11">
        <f>SUM(B9:N9)</f>
        <v>90965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6</v>
      </c>
      <c r="M10" s="13">
        <v>0</v>
      </c>
      <c r="N10" s="13">
        <v>21</v>
      </c>
      <c r="O10" s="11">
        <f>SUM(B10:N10)</f>
        <v>28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407400</v>
      </c>
      <c r="C11" s="13">
        <v>274076</v>
      </c>
      <c r="D11" s="13">
        <v>254852</v>
      </c>
      <c r="E11" s="13">
        <v>73374</v>
      </c>
      <c r="F11" s="13">
        <v>244982</v>
      </c>
      <c r="G11" s="13">
        <v>378405</v>
      </c>
      <c r="H11" s="13">
        <v>47909</v>
      </c>
      <c r="I11" s="13">
        <v>304964</v>
      </c>
      <c r="J11" s="13">
        <v>224644</v>
      </c>
      <c r="K11" s="13">
        <v>364051</v>
      </c>
      <c r="L11" s="13">
        <v>271713</v>
      </c>
      <c r="M11" s="13">
        <v>134366</v>
      </c>
      <c r="N11" s="13">
        <v>89710</v>
      </c>
      <c r="O11" s="11">
        <f>SUM(B11:N11)</f>
        <v>3070446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30487</v>
      </c>
      <c r="C12" s="13">
        <v>25854</v>
      </c>
      <c r="D12" s="13">
        <v>20149</v>
      </c>
      <c r="E12" s="13">
        <v>8081</v>
      </c>
      <c r="F12" s="13">
        <v>23069</v>
      </c>
      <c r="G12" s="13">
        <v>37767</v>
      </c>
      <c r="H12" s="13">
        <v>5096</v>
      </c>
      <c r="I12" s="13">
        <v>30776</v>
      </c>
      <c r="J12" s="13">
        <v>20253</v>
      </c>
      <c r="K12" s="13">
        <v>25777</v>
      </c>
      <c r="L12" s="13">
        <v>19556</v>
      </c>
      <c r="M12" s="13">
        <v>7269</v>
      </c>
      <c r="N12" s="13">
        <v>4183</v>
      </c>
      <c r="O12" s="11">
        <f>SUM(B12:N12)</f>
        <v>258317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376913</v>
      </c>
      <c r="C13" s="15">
        <f t="shared" si="2"/>
        <v>248222</v>
      </c>
      <c r="D13" s="15">
        <f t="shared" si="2"/>
        <v>234703</v>
      </c>
      <c r="E13" s="15">
        <f t="shared" si="2"/>
        <v>65293</v>
      </c>
      <c r="F13" s="15">
        <f t="shared" si="2"/>
        <v>221913</v>
      </c>
      <c r="G13" s="15">
        <f t="shared" si="2"/>
        <v>340638</v>
      </c>
      <c r="H13" s="15">
        <f t="shared" si="2"/>
        <v>42813</v>
      </c>
      <c r="I13" s="15">
        <f t="shared" si="2"/>
        <v>274188</v>
      </c>
      <c r="J13" s="15">
        <f t="shared" si="2"/>
        <v>204391</v>
      </c>
      <c r="K13" s="15">
        <f t="shared" si="2"/>
        <v>338274</v>
      </c>
      <c r="L13" s="15">
        <f t="shared" si="2"/>
        <v>252157</v>
      </c>
      <c r="M13" s="15">
        <f t="shared" si="2"/>
        <v>127097</v>
      </c>
      <c r="N13" s="15">
        <f t="shared" si="2"/>
        <v>85527</v>
      </c>
      <c r="O13" s="11">
        <f>SUM(B13:N13)</f>
        <v>2812129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1.149131375794377</v>
      </c>
      <c r="C18" s="19">
        <v>1.217874099784895</v>
      </c>
      <c r="D18" s="19">
        <v>1.320722979451844</v>
      </c>
      <c r="E18" s="19">
        <v>0.807062846058275</v>
      </c>
      <c r="F18" s="19">
        <v>1.286833581566372</v>
      </c>
      <c r="G18" s="19">
        <v>1.407125706595429</v>
      </c>
      <c r="H18" s="19">
        <v>1.510354067129459</v>
      </c>
      <c r="I18" s="19">
        <v>1.130272553448573</v>
      </c>
      <c r="J18" s="19">
        <v>1.333974922674966</v>
      </c>
      <c r="K18" s="19">
        <v>1.109848722622517</v>
      </c>
      <c r="L18" s="19">
        <v>1.175402296613821</v>
      </c>
      <c r="M18" s="19">
        <v>1.153807789918896</v>
      </c>
      <c r="N18" s="19">
        <v>1.010118911541733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SUM(B21:B30)</f>
        <v>1548438.12</v>
      </c>
      <c r="C20" s="24">
        <f aca="true" t="shared" si="3" ref="C20:N20">SUM(C21:C30)</f>
        <v>1128723.02</v>
      </c>
      <c r="D20" s="24">
        <f t="shared" si="3"/>
        <v>975634.23</v>
      </c>
      <c r="E20" s="24">
        <f t="shared" si="3"/>
        <v>301417.5</v>
      </c>
      <c r="F20" s="24">
        <f t="shared" si="3"/>
        <v>1074143.03</v>
      </c>
      <c r="G20" s="24">
        <f t="shared" si="3"/>
        <v>1511640.6900000002</v>
      </c>
      <c r="H20" s="24">
        <f t="shared" si="3"/>
        <v>288314.5399999999</v>
      </c>
      <c r="I20" s="24">
        <f t="shared" si="3"/>
        <v>1184931.65</v>
      </c>
      <c r="J20" s="24">
        <f t="shared" si="3"/>
        <v>1013198.82</v>
      </c>
      <c r="K20" s="24">
        <f t="shared" si="3"/>
        <v>1313221.83</v>
      </c>
      <c r="L20" s="24">
        <f t="shared" si="3"/>
        <v>1188149.6900000004</v>
      </c>
      <c r="M20" s="24">
        <f t="shared" si="3"/>
        <v>667176.7400000001</v>
      </c>
      <c r="N20" s="24">
        <f t="shared" si="3"/>
        <v>349437.03</v>
      </c>
      <c r="O20" s="24">
        <f>O21+O22+O23+O24+O25+O26+O27+O28+O29+O30</f>
        <v>12544426.89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1232790.62</v>
      </c>
      <c r="C21" s="28">
        <f aca="true" t="shared" si="4" ref="C21:N21">ROUND((C15+C16)*C7,2)</f>
        <v>867205.6</v>
      </c>
      <c r="D21" s="28">
        <f t="shared" si="4"/>
        <v>697843.91</v>
      </c>
      <c r="E21" s="28">
        <f t="shared" si="4"/>
        <v>345060.02</v>
      </c>
      <c r="F21" s="28">
        <f t="shared" si="4"/>
        <v>779631.05</v>
      </c>
      <c r="G21" s="28">
        <f t="shared" si="4"/>
        <v>996361.28</v>
      </c>
      <c r="H21" s="28">
        <f t="shared" si="4"/>
        <v>170387.55</v>
      </c>
      <c r="I21" s="28">
        <f t="shared" si="4"/>
        <v>966887.47</v>
      </c>
      <c r="J21" s="28">
        <f t="shared" si="4"/>
        <v>708956.73</v>
      </c>
      <c r="K21" s="28">
        <f t="shared" si="4"/>
        <v>1064283.27</v>
      </c>
      <c r="L21" s="28">
        <f t="shared" si="4"/>
        <v>904190.41</v>
      </c>
      <c r="M21" s="28">
        <f t="shared" si="4"/>
        <v>529254.97</v>
      </c>
      <c r="N21" s="28">
        <f t="shared" si="4"/>
        <v>319799.7</v>
      </c>
      <c r="O21" s="28">
        <f aca="true" t="shared" si="5" ref="O21:O30">SUM(B21:N21)</f>
        <v>9582652.58</v>
      </c>
    </row>
    <row r="22" spans="1:23" ht="18.75" customHeight="1">
      <c r="A22" s="26" t="s">
        <v>33</v>
      </c>
      <c r="B22" s="28">
        <f>IF(B18&lt;&gt;0,ROUND((B18-1)*B21,2),0)</f>
        <v>183847.76</v>
      </c>
      <c r="C22" s="28">
        <f aca="true" t="shared" si="6" ref="C22:N22">IF(C18&lt;&gt;0,ROUND((C18-1)*C21,2),0)</f>
        <v>188941.64</v>
      </c>
      <c r="D22" s="28">
        <f t="shared" si="6"/>
        <v>223814.58</v>
      </c>
      <c r="E22" s="28">
        <f t="shared" si="6"/>
        <v>-66574.9</v>
      </c>
      <c r="F22" s="28">
        <f t="shared" si="6"/>
        <v>223624.37</v>
      </c>
      <c r="G22" s="28">
        <f t="shared" si="6"/>
        <v>405644.29</v>
      </c>
      <c r="H22" s="28">
        <f t="shared" si="6"/>
        <v>86957.98</v>
      </c>
      <c r="I22" s="28">
        <f t="shared" si="6"/>
        <v>125958.9</v>
      </c>
      <c r="J22" s="28">
        <f t="shared" si="6"/>
        <v>236773.77</v>
      </c>
      <c r="K22" s="28">
        <f t="shared" si="6"/>
        <v>116910.16</v>
      </c>
      <c r="L22" s="28">
        <f t="shared" si="6"/>
        <v>158597.07</v>
      </c>
      <c r="M22" s="28">
        <f t="shared" si="6"/>
        <v>81403.54</v>
      </c>
      <c r="N22" s="28">
        <f t="shared" si="6"/>
        <v>3236.02</v>
      </c>
      <c r="O22" s="28">
        <f t="shared" si="5"/>
        <v>1969135.18</v>
      </c>
      <c r="W22" s="51"/>
    </row>
    <row r="23" spans="1:15" ht="18.75" customHeight="1">
      <c r="A23" s="26" t="s">
        <v>34</v>
      </c>
      <c r="B23" s="28">
        <v>65581.93</v>
      </c>
      <c r="C23" s="28">
        <v>42984.71</v>
      </c>
      <c r="D23" s="28">
        <v>30810.23</v>
      </c>
      <c r="E23" s="28">
        <v>11711.36</v>
      </c>
      <c r="F23" s="28">
        <v>39783.08</v>
      </c>
      <c r="G23" s="28">
        <v>63462.43</v>
      </c>
      <c r="H23" s="28">
        <v>7713.3</v>
      </c>
      <c r="I23" s="28">
        <v>44725.84</v>
      </c>
      <c r="J23" s="28">
        <v>37330.19</v>
      </c>
      <c r="K23" s="28">
        <v>55832.8</v>
      </c>
      <c r="L23" s="28">
        <v>51278.08</v>
      </c>
      <c r="M23" s="28">
        <v>24587.47</v>
      </c>
      <c r="N23" s="28">
        <v>15525.36</v>
      </c>
      <c r="O23" s="28">
        <f t="shared" si="5"/>
        <v>491326.78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1140.93</v>
      </c>
      <c r="C26" s="28">
        <v>846.85</v>
      </c>
      <c r="D26" s="28">
        <v>732.48</v>
      </c>
      <c r="E26" s="28">
        <v>223.28</v>
      </c>
      <c r="F26" s="28">
        <v>800.56</v>
      </c>
      <c r="G26" s="28">
        <v>1124.59</v>
      </c>
      <c r="H26" s="28">
        <v>204.22</v>
      </c>
      <c r="I26" s="28">
        <v>874.08</v>
      </c>
      <c r="J26" s="28">
        <v>754.26</v>
      </c>
      <c r="K26" s="28">
        <v>974.83</v>
      </c>
      <c r="L26" s="28">
        <v>879.52</v>
      </c>
      <c r="M26" s="28">
        <v>487.41</v>
      </c>
      <c r="N26" s="28">
        <v>264.12</v>
      </c>
      <c r="O26" s="28">
        <f t="shared" si="5"/>
        <v>9307.130000000001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997.87</v>
      </c>
      <c r="C27" s="28">
        <v>742.95</v>
      </c>
      <c r="D27" s="28">
        <v>651.62</v>
      </c>
      <c r="E27" s="28">
        <v>199.04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658.44</v>
      </c>
      <c r="K27" s="28">
        <v>849.31</v>
      </c>
      <c r="L27" s="28">
        <v>753.87</v>
      </c>
      <c r="M27" s="28">
        <v>426.68</v>
      </c>
      <c r="N27" s="28">
        <v>223.57</v>
      </c>
      <c r="O27" s="28">
        <f t="shared" si="5"/>
        <v>7897.179999999999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390.39</v>
      </c>
      <c r="L28" s="28">
        <v>351.6</v>
      </c>
      <c r="M28" s="28">
        <v>199.01</v>
      </c>
      <c r="N28" s="28">
        <v>104.27</v>
      </c>
      <c r="O28" s="28">
        <f t="shared" si="5"/>
        <v>3676.8799999999997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60073.5</v>
      </c>
      <c r="C29" s="28">
        <v>24114.66</v>
      </c>
      <c r="D29" s="28">
        <v>19707.44</v>
      </c>
      <c r="E29" s="28">
        <v>8935.82</v>
      </c>
      <c r="F29" s="28">
        <v>27572.38</v>
      </c>
      <c r="G29" s="28">
        <v>41982.7</v>
      </c>
      <c r="H29" s="28">
        <v>21041.56</v>
      </c>
      <c r="I29" s="28">
        <v>41933.63</v>
      </c>
      <c r="J29" s="28">
        <v>26647.01</v>
      </c>
      <c r="K29" s="28">
        <v>41156.19</v>
      </c>
      <c r="L29" s="28">
        <v>41078.72</v>
      </c>
      <c r="M29" s="28">
        <v>29047.61</v>
      </c>
      <c r="N29" s="28">
        <v>8513.94</v>
      </c>
      <c r="O29" s="28">
        <f t="shared" si="5"/>
        <v>391805.16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31054.83</v>
      </c>
      <c r="L30" s="28">
        <v>29250.37</v>
      </c>
      <c r="M30" s="28">
        <v>0</v>
      </c>
      <c r="N30" s="28">
        <v>0</v>
      </c>
      <c r="O30" s="28">
        <f t="shared" si="5"/>
        <v>60305.2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-44932.8</v>
      </c>
      <c r="C32" s="28">
        <f aca="true" t="shared" si="7" ref="C32:O32">+C33+C35+C48+C49+C50+C55-C56</f>
        <v>-45280.4</v>
      </c>
      <c r="D32" s="28">
        <f t="shared" si="7"/>
        <v>-36280.47</v>
      </c>
      <c r="E32" s="28">
        <f t="shared" si="7"/>
        <v>-12376.02</v>
      </c>
      <c r="F32" s="28">
        <f t="shared" si="7"/>
        <v>-39153.71</v>
      </c>
      <c r="G32" s="28">
        <f t="shared" si="7"/>
        <v>-68521.78</v>
      </c>
      <c r="H32" s="28">
        <f t="shared" si="7"/>
        <v>-10790.73</v>
      </c>
      <c r="I32" s="28">
        <f t="shared" si="7"/>
        <v>-74530.38</v>
      </c>
      <c r="J32" s="28">
        <f t="shared" si="7"/>
        <v>-35767.6</v>
      </c>
      <c r="K32" s="28">
        <f t="shared" si="7"/>
        <v>-24780.8</v>
      </c>
      <c r="L32" s="28">
        <f t="shared" si="7"/>
        <v>-18114.8</v>
      </c>
      <c r="M32" s="28">
        <f t="shared" si="7"/>
        <v>-24446.4</v>
      </c>
      <c r="N32" s="28">
        <f t="shared" si="7"/>
        <v>-20428.43</v>
      </c>
      <c r="O32" s="28">
        <f t="shared" si="7"/>
        <v>-455404.32</v>
      </c>
    </row>
    <row r="33" spans="1:15" ht="18.75" customHeight="1">
      <c r="A33" s="26" t="s">
        <v>38</v>
      </c>
      <c r="B33" s="29">
        <f>+B34</f>
        <v>-44932.8</v>
      </c>
      <c r="C33" s="29">
        <f>+C34</f>
        <v>-45280.4</v>
      </c>
      <c r="D33" s="29">
        <f aca="true" t="shared" si="8" ref="D33:O33">+D34</f>
        <v>-26721.2</v>
      </c>
      <c r="E33" s="29">
        <f t="shared" si="8"/>
        <v>-9451.2</v>
      </c>
      <c r="F33" s="29">
        <f t="shared" si="8"/>
        <v>-28688</v>
      </c>
      <c r="G33" s="29">
        <f t="shared" si="8"/>
        <v>-53825.2</v>
      </c>
      <c r="H33" s="29">
        <f t="shared" si="8"/>
        <v>-8118</v>
      </c>
      <c r="I33" s="29">
        <f t="shared" si="8"/>
        <v>-63100.4</v>
      </c>
      <c r="J33" s="29">
        <f t="shared" si="8"/>
        <v>-35767.6</v>
      </c>
      <c r="K33" s="29">
        <f t="shared" si="8"/>
        <v>-24780.8</v>
      </c>
      <c r="L33" s="29">
        <f t="shared" si="8"/>
        <v>-18114.8</v>
      </c>
      <c r="M33" s="29">
        <f t="shared" si="8"/>
        <v>-24446.4</v>
      </c>
      <c r="N33" s="29">
        <f t="shared" si="8"/>
        <v>-17019.2</v>
      </c>
      <c r="O33" s="29">
        <f t="shared" si="8"/>
        <v>-400246</v>
      </c>
    </row>
    <row r="34" spans="1:26" ht="18.75" customHeight="1">
      <c r="A34" s="27" t="s">
        <v>39</v>
      </c>
      <c r="B34" s="16">
        <f>ROUND((-B9)*$G$3,2)</f>
        <v>-44932.8</v>
      </c>
      <c r="C34" s="16">
        <f aca="true" t="shared" si="9" ref="C34:N34">ROUND((-C9)*$G$3,2)</f>
        <v>-45280.4</v>
      </c>
      <c r="D34" s="16">
        <f t="shared" si="9"/>
        <v>-26721.2</v>
      </c>
      <c r="E34" s="16">
        <f t="shared" si="9"/>
        <v>-9451.2</v>
      </c>
      <c r="F34" s="16">
        <f t="shared" si="9"/>
        <v>-28688</v>
      </c>
      <c r="G34" s="16">
        <f t="shared" si="9"/>
        <v>-53825.2</v>
      </c>
      <c r="H34" s="16">
        <f t="shared" si="9"/>
        <v>-8118</v>
      </c>
      <c r="I34" s="16">
        <f t="shared" si="9"/>
        <v>-63100.4</v>
      </c>
      <c r="J34" s="16">
        <f t="shared" si="9"/>
        <v>-35767.6</v>
      </c>
      <c r="K34" s="16">
        <f t="shared" si="9"/>
        <v>-24780.8</v>
      </c>
      <c r="L34" s="16">
        <f t="shared" si="9"/>
        <v>-18114.8</v>
      </c>
      <c r="M34" s="16">
        <f t="shared" si="9"/>
        <v>-24446.4</v>
      </c>
      <c r="N34" s="16">
        <f t="shared" si="9"/>
        <v>-17019.2</v>
      </c>
      <c r="O34" s="30">
        <f aca="true" t="shared" si="10" ref="O34:O56">SUM(B34:N34)</f>
        <v>-400246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-9559.27</v>
      </c>
      <c r="E35" s="29">
        <f t="shared" si="11"/>
        <v>-2924.82</v>
      </c>
      <c r="F35" s="29">
        <f t="shared" si="11"/>
        <v>-10465.71</v>
      </c>
      <c r="G35" s="29">
        <f t="shared" si="11"/>
        <v>-14696.58</v>
      </c>
      <c r="H35" s="29">
        <f t="shared" si="11"/>
        <v>-2672.73</v>
      </c>
      <c r="I35" s="29">
        <f t="shared" si="11"/>
        <v>-11429.98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-3409.23</v>
      </c>
      <c r="O35" s="29">
        <f t="shared" si="11"/>
        <v>-55158.32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85</v>
      </c>
      <c r="B44" s="31">
        <v>0</v>
      </c>
      <c r="C44" s="31">
        <v>0</v>
      </c>
      <c r="D44" s="31">
        <v>-9559.27</v>
      </c>
      <c r="E44" s="31">
        <v>-2924.82</v>
      </c>
      <c r="F44" s="31">
        <v>-10465.71</v>
      </c>
      <c r="G44" s="31">
        <v>-14696.58</v>
      </c>
      <c r="H44" s="31">
        <v>-2672.73</v>
      </c>
      <c r="I44" s="31">
        <v>-11429.98</v>
      </c>
      <c r="J44" s="31">
        <v>0</v>
      </c>
      <c r="K44" s="31">
        <v>0</v>
      </c>
      <c r="L44" s="31">
        <v>0</v>
      </c>
      <c r="M44" s="31">
        <v>0</v>
      </c>
      <c r="N44" s="31">
        <v>-3409.23</v>
      </c>
      <c r="O44" s="31">
        <f>SUM(B44:N44)</f>
        <v>-55158.32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47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49</v>
      </c>
      <c r="B54" s="34">
        <f>+B20+B32</f>
        <v>1503505.32</v>
      </c>
      <c r="C54" s="34">
        <f aca="true" t="shared" si="13" ref="C54:N54">+C20+C32</f>
        <v>1083442.62</v>
      </c>
      <c r="D54" s="34">
        <f t="shared" si="13"/>
        <v>939353.76</v>
      </c>
      <c r="E54" s="34">
        <f t="shared" si="13"/>
        <v>289041.48</v>
      </c>
      <c r="F54" s="34">
        <f t="shared" si="13"/>
        <v>1034989.3200000001</v>
      </c>
      <c r="G54" s="34">
        <f t="shared" si="13"/>
        <v>1443118.9100000001</v>
      </c>
      <c r="H54" s="34">
        <f t="shared" si="13"/>
        <v>277523.80999999994</v>
      </c>
      <c r="I54" s="34">
        <f t="shared" si="13"/>
        <v>1110401.27</v>
      </c>
      <c r="J54" s="34">
        <f t="shared" si="13"/>
        <v>977431.22</v>
      </c>
      <c r="K54" s="34">
        <f t="shared" si="13"/>
        <v>1288441.03</v>
      </c>
      <c r="L54" s="34">
        <f t="shared" si="13"/>
        <v>1170034.8900000004</v>
      </c>
      <c r="M54" s="34">
        <f t="shared" si="13"/>
        <v>642730.3400000001</v>
      </c>
      <c r="N54" s="34">
        <f t="shared" si="13"/>
        <v>329008.60000000003</v>
      </c>
      <c r="O54" s="34">
        <f>SUM(B54:N54)</f>
        <v>12089022.57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 s="41"/>
      <c r="Q55"/>
      <c r="R55"/>
      <c r="S55"/>
      <c r="U55" s="40"/>
    </row>
    <row r="56" spans="1:19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52</v>
      </c>
      <c r="B60" s="42">
        <f aca="true" t="shared" si="14" ref="B60:O60">SUM(B61:B71)</f>
        <v>1503505.32</v>
      </c>
      <c r="C60" s="42">
        <f t="shared" si="14"/>
        <v>1083442.62</v>
      </c>
      <c r="D60" s="42">
        <f t="shared" si="14"/>
        <v>939353.76</v>
      </c>
      <c r="E60" s="42">
        <f t="shared" si="14"/>
        <v>289041.48</v>
      </c>
      <c r="F60" s="42">
        <f t="shared" si="14"/>
        <v>1034989.32</v>
      </c>
      <c r="G60" s="42">
        <f t="shared" si="14"/>
        <v>1443118.91</v>
      </c>
      <c r="H60" s="42">
        <f t="shared" si="14"/>
        <v>277523.81</v>
      </c>
      <c r="I60" s="42">
        <f t="shared" si="14"/>
        <v>1110401.27</v>
      </c>
      <c r="J60" s="42">
        <f t="shared" si="14"/>
        <v>977431.21</v>
      </c>
      <c r="K60" s="42">
        <f t="shared" si="14"/>
        <v>1288441.02</v>
      </c>
      <c r="L60" s="42">
        <f t="shared" si="14"/>
        <v>1170034.89</v>
      </c>
      <c r="M60" s="42">
        <f t="shared" si="14"/>
        <v>642730.33</v>
      </c>
      <c r="N60" s="42">
        <f t="shared" si="14"/>
        <v>329008.61</v>
      </c>
      <c r="O60" s="34">
        <f t="shared" si="14"/>
        <v>12089022.549999999</v>
      </c>
      <c r="Q60"/>
    </row>
    <row r="61" spans="1:18" ht="18.75" customHeight="1">
      <c r="A61" s="26" t="s">
        <v>53</v>
      </c>
      <c r="B61" s="42">
        <v>1229253.27</v>
      </c>
      <c r="C61" s="42">
        <v>768822.22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1998075.49</v>
      </c>
      <c r="P61"/>
      <c r="Q61"/>
      <c r="R61" s="41"/>
    </row>
    <row r="62" spans="1:16" ht="18.75" customHeight="1">
      <c r="A62" s="26" t="s">
        <v>54</v>
      </c>
      <c r="B62" s="42">
        <v>274252.05</v>
      </c>
      <c r="C62" s="42">
        <v>314620.4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588872.45</v>
      </c>
      <c r="P62"/>
    </row>
    <row r="63" spans="1:17" ht="18.75" customHeight="1">
      <c r="A63" s="26" t="s">
        <v>55</v>
      </c>
      <c r="B63" s="43">
        <v>0</v>
      </c>
      <c r="C63" s="43">
        <v>0</v>
      </c>
      <c r="D63" s="29">
        <v>939353.76</v>
      </c>
      <c r="E63" s="43">
        <v>0</v>
      </c>
      <c r="F63" s="43">
        <v>0</v>
      </c>
      <c r="G63" s="43">
        <v>0</v>
      </c>
      <c r="H63" s="42">
        <v>277523.81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1216877.57</v>
      </c>
      <c r="P63" s="52"/>
      <c r="Q63"/>
    </row>
    <row r="64" spans="1:18" ht="18.75" customHeight="1">
      <c r="A64" s="26" t="s">
        <v>56</v>
      </c>
      <c r="B64" s="43">
        <v>0</v>
      </c>
      <c r="C64" s="43">
        <v>0</v>
      </c>
      <c r="D64" s="43">
        <v>0</v>
      </c>
      <c r="E64" s="29">
        <v>289041.48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289041.48</v>
      </c>
      <c r="R64"/>
    </row>
    <row r="65" spans="1:19" ht="18.75" customHeight="1">
      <c r="A65" s="26" t="s">
        <v>57</v>
      </c>
      <c r="B65" s="43">
        <v>0</v>
      </c>
      <c r="C65" s="43">
        <v>0</v>
      </c>
      <c r="D65" s="43">
        <v>0</v>
      </c>
      <c r="E65" s="43">
        <v>0</v>
      </c>
      <c r="F65" s="29">
        <v>1034989.32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1034989.32</v>
      </c>
      <c r="S65"/>
    </row>
    <row r="66" spans="1:20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1443118.91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1443118.91</v>
      </c>
      <c r="T66"/>
    </row>
    <row r="67" spans="1:21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1110401.27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1110401.27</v>
      </c>
      <c r="U67"/>
    </row>
    <row r="68" spans="1:22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977431.21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977431.21</v>
      </c>
      <c r="V68"/>
    </row>
    <row r="69" spans="1:23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1288441.02</v>
      </c>
      <c r="L69" s="29">
        <v>1170034.89</v>
      </c>
      <c r="M69" s="43">
        <v>0</v>
      </c>
      <c r="N69" s="43">
        <v>0</v>
      </c>
      <c r="O69" s="34">
        <f t="shared" si="15"/>
        <v>2458475.91</v>
      </c>
      <c r="P69"/>
      <c r="W69"/>
    </row>
    <row r="70" spans="1:25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642730.33</v>
      </c>
      <c r="N70" s="43">
        <v>0</v>
      </c>
      <c r="O70" s="34">
        <f t="shared" si="15"/>
        <v>642730.33</v>
      </c>
      <c r="R70"/>
      <c r="Y70"/>
    </row>
    <row r="71" spans="1:26" ht="18.75" customHeight="1">
      <c r="A71" s="36" t="s">
        <v>63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329008.61</v>
      </c>
      <c r="O71" s="46">
        <f t="shared" si="15"/>
        <v>329008.61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2023-10-18T12:22:18Z</dcterms:modified>
  <cp:category/>
  <cp:version/>
  <cp:contentType/>
  <cp:contentStatus/>
</cp:coreProperties>
</file>