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<sst xmlns="http://schemas.openxmlformats.org/spreadsheetml/2006/main" count="89" uniqueCount="86">
  <si>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</si>
  <si>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</si>
  <si>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</si>
  <si>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</si>
  <si>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</si>
  <si>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</si>
  <si>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</si>
  <si>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</si>
  <si>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</si>
  <si>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</si>
  <si>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</si>
  <si>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</si>
  <si>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</si>
  <si>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</si>
  <si>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</si>
  <si>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</si>
  <si>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</si>
  <si>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</si>
  <si>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</si>
  <si>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</si>
  <si>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</si>
  <si>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</si>
  <si>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</si>
  <si>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</si>
  <si>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</si>
  <si>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</si>
  <si>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</si>
  <si>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</si>
  <si>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</si>
  <si>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</si>
  <si>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</si>
  <si>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</si>
  <si>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</si>
  <si>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</si>
  <si>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</si>
  <si>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</si>
  <si>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</si>
  <si>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</si>
  <si>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</si>
  <si>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</si>
  <si>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</si>
  <si>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</si>
  <si>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</si>
  <si>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</si>
  <si>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</si>
  <si>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</si>
  <si>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</si>
  <si>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</si>
  <si>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</si>
  <si>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</si>
  <si>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</si>
  <si>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</si>
  <si>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</si>
  <si>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</si>
  <si>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</si>
  <si>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</si>
  <si>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</si>
  <si>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</si>
  <si>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</si>
  <si>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</si>
  <si>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</si>
  <si>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</si>
  <si>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</si>
  <si>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</si>
  <si>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</si>
  <si>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</si>
  <si>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</si>
  <si>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</si>
  <si>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</si>
  <si>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</si>
  <si>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</si>
  <si>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</si>
  <si>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</si>
  <si>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</si>
  <si>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</si>
  <si>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</si>
  <si>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</si>
  <si>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</si>
  <si>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</si>
  <si>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</si>
  <si>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</si>
  <si>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</si>
  <si>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</si>
  <si>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09/10/23 - VENCIMENTO 17/10/23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</si>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</sst>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390291</v>
      </c>
      <c r="C7" s="9">
        <f t="shared" si="0"/>
        <v>266354</v>
      </c>
      <c r="D7" s="9">
        <f t="shared" si="0"/>
        <v>246388</v>
      </c>
      <c r="E7" s="9">
        <f t="shared" si="0"/>
        <v>71318</v>
      </c>
      <c r="F7" s="9">
        <f t="shared" si="0"/>
        <v>202821</v>
      </c>
      <c r="G7" s="9">
        <f t="shared" si="0"/>
        <v>336074</v>
      </c>
      <c r="H7" s="9">
        <f t="shared" si="0"/>
        <v>46568</v>
      </c>
      <c r="I7" s="9">
        <f t="shared" si="0"/>
        <v>299825</v>
      </c>
      <c r="J7" s="9">
        <f t="shared" si="0"/>
        <v>221396</v>
      </c>
      <c r="K7" s="9">
        <f t="shared" si="0"/>
        <v>352430</v>
      </c>
      <c r="L7" s="9">
        <f t="shared" si="0"/>
        <v>260665</v>
      </c>
      <c r="M7" s="9">
        <f t="shared" si="0"/>
        <v>132511</v>
      </c>
      <c r="N7" s="9">
        <f t="shared" si="0"/>
        <v>87521</v>
      </c>
      <c r="O7" s="9">
        <f t="shared" si="0"/>
        <v>2914162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10776</v>
      </c>
      <c r="C8" s="11">
        <f t="shared" si="1"/>
        <v>11011</v>
      </c>
      <c r="D8" s="11">
        <f t="shared" si="1"/>
        <v>6827</v>
      </c>
      <c r="E8" s="11">
        <f t="shared" si="1"/>
        <v>2299</v>
      </c>
      <c r="F8" s="11">
        <f t="shared" si="1"/>
        <v>5842</v>
      </c>
      <c r="G8" s="11">
        <f t="shared" si="1"/>
        <v>11849</v>
      </c>
      <c r="H8" s="11">
        <f t="shared" si="1"/>
        <v>1906</v>
      </c>
      <c r="I8" s="11">
        <f t="shared" si="1"/>
        <v>14722</v>
      </c>
      <c r="J8" s="11">
        <f t="shared" si="1"/>
        <v>8648</v>
      </c>
      <c r="K8" s="11">
        <f t="shared" si="1"/>
        <v>5870</v>
      </c>
      <c r="L8" s="11">
        <f t="shared" si="1"/>
        <v>4125</v>
      </c>
      <c r="M8" s="11">
        <f t="shared" si="1"/>
        <v>5693</v>
      </c>
      <c r="N8" s="11">
        <f t="shared" si="1"/>
        <v>3770</v>
      </c>
      <c r="O8" s="11">
        <f t="shared" si="1"/>
        <v>93338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10776</v>
      </c>
      <c r="C9" s="11">
        <v>11011</v>
      </c>
      <c r="D9" s="11">
        <v>6827</v>
      </c>
      <c r="E9" s="11">
        <v>2299</v>
      </c>
      <c r="F9" s="11">
        <v>5842</v>
      </c>
      <c r="G9" s="11">
        <v>11849</v>
      </c>
      <c r="H9" s="11">
        <v>1906</v>
      </c>
      <c r="I9" s="11">
        <v>14722</v>
      </c>
      <c r="J9" s="11">
        <v>8648</v>
      </c>
      <c r="K9" s="11">
        <v>5870</v>
      </c>
      <c r="L9" s="11">
        <v>4120</v>
      </c>
      <c r="M9" s="11">
        <v>5693</v>
      </c>
      <c r="N9" s="11">
        <v>3757</v>
      </c>
      <c r="O9" s="11">
        <f>SUM(B9:N9)</f>
        <v>93320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13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379515</v>
      </c>
      <c r="C11" s="13">
        <v>255343</v>
      </c>
      <c r="D11" s="13">
        <v>239561</v>
      </c>
      <c r="E11" s="13">
        <v>69019</v>
      </c>
      <c r="F11" s="13">
        <v>196979</v>
      </c>
      <c r="G11" s="13">
        <v>324225</v>
      </c>
      <c r="H11" s="13">
        <v>44662</v>
      </c>
      <c r="I11" s="13">
        <v>285103</v>
      </c>
      <c r="J11" s="13">
        <v>212748</v>
      </c>
      <c r="K11" s="13">
        <v>346560</v>
      </c>
      <c r="L11" s="13">
        <v>256540</v>
      </c>
      <c r="M11" s="13">
        <v>126818</v>
      </c>
      <c r="N11" s="13">
        <v>83751</v>
      </c>
      <c r="O11" s="11">
        <f>SUM(B11:N11)</f>
        <v>2820824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27684</v>
      </c>
      <c r="C12" s="13">
        <v>23336</v>
      </c>
      <c r="D12" s="13">
        <v>18719</v>
      </c>
      <c r="E12" s="13">
        <v>7680</v>
      </c>
      <c r="F12" s="13">
        <v>18100</v>
      </c>
      <c r="G12" s="13">
        <v>32252</v>
      </c>
      <c r="H12" s="13">
        <v>4827</v>
      </c>
      <c r="I12" s="13">
        <v>28142</v>
      </c>
      <c r="J12" s="13">
        <v>18844</v>
      </c>
      <c r="K12" s="13">
        <v>24311</v>
      </c>
      <c r="L12" s="13">
        <v>18000</v>
      </c>
      <c r="M12" s="13">
        <v>6730</v>
      </c>
      <c r="N12" s="13">
        <v>3763</v>
      </c>
      <c r="O12" s="11">
        <f>SUM(B12:N12)</f>
        <v>232388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351831</v>
      </c>
      <c r="C13" s="15">
        <f t="shared" si="2"/>
        <v>232007</v>
      </c>
      <c r="D13" s="15">
        <f t="shared" si="2"/>
        <v>220842</v>
      </c>
      <c r="E13" s="15">
        <f t="shared" si="2"/>
        <v>61339</v>
      </c>
      <c r="F13" s="15">
        <f t="shared" si="2"/>
        <v>178879</v>
      </c>
      <c r="G13" s="15">
        <f t="shared" si="2"/>
        <v>291973</v>
      </c>
      <c r="H13" s="15">
        <f t="shared" si="2"/>
        <v>39835</v>
      </c>
      <c r="I13" s="15">
        <f t="shared" si="2"/>
        <v>256961</v>
      </c>
      <c r="J13" s="15">
        <f t="shared" si="2"/>
        <v>193904</v>
      </c>
      <c r="K13" s="15">
        <f t="shared" si="2"/>
        <v>322249</v>
      </c>
      <c r="L13" s="15">
        <f t="shared" si="2"/>
        <v>238540</v>
      </c>
      <c r="M13" s="15">
        <f t="shared" si="2"/>
        <v>120088</v>
      </c>
      <c r="N13" s="15">
        <f t="shared" si="2"/>
        <v>79988</v>
      </c>
      <c r="O13" s="11">
        <f>SUM(B13:N13)</f>
        <v>2588436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1.214646431442588</v>
      </c>
      <c r="C18" s="19">
        <v>1.289029449461112</v>
      </c>
      <c r="D18" s="19">
        <v>1.369800206857055</v>
      </c>
      <c r="E18" s="19">
        <v>0.834238847893319</v>
      </c>
      <c r="F18" s="19">
        <v>1.537993428006451</v>
      </c>
      <c r="G18" s="19">
        <v>1.594191357958466</v>
      </c>
      <c r="H18" s="19">
        <v>1.60552003785875</v>
      </c>
      <c r="I18" s="19">
        <v>1.191535740354928</v>
      </c>
      <c r="J18" s="19">
        <v>1.38167003645042</v>
      </c>
      <c r="K18" s="19">
        <v>1.149084086856063</v>
      </c>
      <c r="L18" s="19">
        <v>1.216505606860108</v>
      </c>
      <c r="M18" s="19">
        <v>1.212021400514896</v>
      </c>
      <c r="N18" s="19">
        <v>1.072570119493843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1530590.8</v>
      </c>
      <c r="C20" s="24">
        <f aca="true" t="shared" si="3" ref="C20:N20">SUM(C21:C30)</f>
        <v>1120539.55</v>
      </c>
      <c r="D20" s="24">
        <f t="shared" si="3"/>
        <v>956229.4600000001</v>
      </c>
      <c r="E20" s="24">
        <f t="shared" si="3"/>
        <v>294446.89999999997</v>
      </c>
      <c r="F20" s="24">
        <f t="shared" si="3"/>
        <v>1036720.7399999999</v>
      </c>
      <c r="G20" s="24">
        <f t="shared" si="3"/>
        <v>1474983.8800000001</v>
      </c>
      <c r="H20" s="24">
        <f t="shared" si="3"/>
        <v>286543.54000000004</v>
      </c>
      <c r="I20" s="24">
        <f t="shared" si="3"/>
        <v>1173734.6199999999</v>
      </c>
      <c r="J20" s="24">
        <f t="shared" si="3"/>
        <v>998577.2600000001</v>
      </c>
      <c r="K20" s="24">
        <f t="shared" si="3"/>
        <v>1297430.86</v>
      </c>
      <c r="L20" s="24">
        <f t="shared" si="3"/>
        <v>1163214.11</v>
      </c>
      <c r="M20" s="24">
        <f t="shared" si="3"/>
        <v>664402.87</v>
      </c>
      <c r="N20" s="24">
        <f t="shared" si="3"/>
        <v>347235.62999999995</v>
      </c>
      <c r="O20" s="24">
        <f>O21+O22+O23+O24+O25+O26+O27+O28+O29+O30</f>
        <v>12344650.220000003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1152139.03</v>
      </c>
      <c r="C21" s="28">
        <f aca="true" t="shared" si="4" ref="C21:N21">ROUND((C15+C16)*C7,2)</f>
        <v>812273.16</v>
      </c>
      <c r="D21" s="28">
        <f t="shared" si="4"/>
        <v>658964.71</v>
      </c>
      <c r="E21" s="28">
        <f t="shared" si="4"/>
        <v>325851.94</v>
      </c>
      <c r="F21" s="28">
        <f t="shared" si="4"/>
        <v>628724.82</v>
      </c>
      <c r="G21" s="28">
        <f t="shared" si="4"/>
        <v>857190.34</v>
      </c>
      <c r="H21" s="28">
        <f t="shared" si="4"/>
        <v>159476.77</v>
      </c>
      <c r="I21" s="28">
        <f t="shared" si="4"/>
        <v>907900.08</v>
      </c>
      <c r="J21" s="28">
        <f t="shared" si="4"/>
        <v>674305.8</v>
      </c>
      <c r="K21" s="28">
        <f t="shared" si="4"/>
        <v>1014610.73</v>
      </c>
      <c r="L21" s="28">
        <f t="shared" si="4"/>
        <v>854459.87</v>
      </c>
      <c r="M21" s="28">
        <f t="shared" si="4"/>
        <v>501222.86</v>
      </c>
      <c r="N21" s="28">
        <f t="shared" si="4"/>
        <v>299033</v>
      </c>
      <c r="O21" s="28">
        <f aca="true" t="shared" si="5" ref="O21:O30">SUM(B21:N21)</f>
        <v>8846153.11</v>
      </c>
    </row>
    <row r="22" spans="1:23" ht="18.75" customHeight="1">
      <c r="A22" s="26" t="s">
        <v>33</v>
      </c>
      <c r="B22" s="28">
        <f>IF(B18&lt;&gt;0,ROUND((B18-1)*B21,2),0)</f>
        <v>247302.53</v>
      </c>
      <c r="C22" s="28">
        <f aca="true" t="shared" si="6" ref="C22:N22">IF(C18&lt;&gt;0,ROUND((C18-1)*C21,2),0)</f>
        <v>234770.86</v>
      </c>
      <c r="D22" s="28">
        <f t="shared" si="6"/>
        <v>243685.29</v>
      </c>
      <c r="E22" s="28">
        <f t="shared" si="6"/>
        <v>-54013.59</v>
      </c>
      <c r="F22" s="28">
        <f t="shared" si="6"/>
        <v>338249.82</v>
      </c>
      <c r="G22" s="28">
        <f t="shared" si="6"/>
        <v>509335.09</v>
      </c>
      <c r="H22" s="28">
        <f t="shared" si="6"/>
        <v>96566.38</v>
      </c>
      <c r="I22" s="28">
        <f t="shared" si="6"/>
        <v>173895.31</v>
      </c>
      <c r="J22" s="28">
        <f t="shared" si="6"/>
        <v>257362.32</v>
      </c>
      <c r="K22" s="28">
        <f t="shared" si="6"/>
        <v>151262.31</v>
      </c>
      <c r="L22" s="28">
        <f t="shared" si="6"/>
        <v>184995.35</v>
      </c>
      <c r="M22" s="28">
        <f t="shared" si="6"/>
        <v>106269.97</v>
      </c>
      <c r="N22" s="28">
        <f t="shared" si="6"/>
        <v>21700.86</v>
      </c>
      <c r="O22" s="28">
        <f t="shared" si="5"/>
        <v>2511382.5000000005</v>
      </c>
      <c r="W22" s="51"/>
    </row>
    <row r="23" spans="1:15" ht="18.75" customHeight="1">
      <c r="A23" s="26" t="s">
        <v>34</v>
      </c>
      <c r="B23" s="28">
        <v>64934.16</v>
      </c>
      <c r="C23" s="28">
        <v>43901.74</v>
      </c>
      <c r="D23" s="28">
        <v>29661.98</v>
      </c>
      <c r="E23" s="28">
        <v>11390.25</v>
      </c>
      <c r="F23" s="28">
        <v>38660.64</v>
      </c>
      <c r="G23" s="28">
        <v>62302.1</v>
      </c>
      <c r="H23" s="28">
        <v>8002.04</v>
      </c>
      <c r="I23" s="28">
        <v>44577.07</v>
      </c>
      <c r="J23" s="28">
        <v>36773.73</v>
      </c>
      <c r="K23" s="28">
        <v>55538.32</v>
      </c>
      <c r="L23" s="28">
        <v>50058.81</v>
      </c>
      <c r="M23" s="28">
        <v>24973.83</v>
      </c>
      <c r="N23" s="28">
        <v>15633.97</v>
      </c>
      <c r="O23" s="28">
        <f t="shared" si="5"/>
        <v>486408.64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1138.2</v>
      </c>
      <c r="C26" s="28">
        <v>849.57</v>
      </c>
      <c r="D26" s="28">
        <v>724.31</v>
      </c>
      <c r="E26" s="28">
        <v>220.56</v>
      </c>
      <c r="F26" s="28">
        <v>781.49</v>
      </c>
      <c r="G26" s="28">
        <v>1108.25</v>
      </c>
      <c r="H26" s="28">
        <v>206.95</v>
      </c>
      <c r="I26" s="28">
        <v>876.8</v>
      </c>
      <c r="J26" s="28">
        <v>751.54</v>
      </c>
      <c r="K26" s="28">
        <v>972.1</v>
      </c>
      <c r="L26" s="28">
        <v>868.63</v>
      </c>
      <c r="M26" s="28">
        <v>492.86</v>
      </c>
      <c r="N26" s="28">
        <v>255.97</v>
      </c>
      <c r="O26" s="28">
        <f t="shared" si="5"/>
        <v>9247.23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753.87</v>
      </c>
      <c r="M27" s="28">
        <v>426.68</v>
      </c>
      <c r="N27" s="28">
        <v>223.57</v>
      </c>
      <c r="O27" s="28">
        <f t="shared" si="5"/>
        <v>7897.179999999999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20467.58</v>
      </c>
      <c r="E29" s="28">
        <v>8935.82</v>
      </c>
      <c r="F29" s="28">
        <v>27572.38</v>
      </c>
      <c r="G29" s="28">
        <v>41982.7</v>
      </c>
      <c r="H29" s="28">
        <v>20281.47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30881.46</v>
      </c>
      <c r="L30" s="28">
        <v>28877.21</v>
      </c>
      <c r="M30" s="28">
        <v>0</v>
      </c>
      <c r="N30" s="28">
        <v>0</v>
      </c>
      <c r="O30" s="28">
        <f t="shared" si="5"/>
        <v>59758.67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-47414.4</v>
      </c>
      <c r="C32" s="28">
        <f aca="true" t="shared" si="7" ref="C32:O32">+C33+C35+C48+C49+C50+C55-C56</f>
        <v>-48448.4</v>
      </c>
      <c r="D32" s="28">
        <f t="shared" si="7"/>
        <v>-39396.42</v>
      </c>
      <c r="E32" s="28">
        <f t="shared" si="7"/>
        <v>-12970.710000000001</v>
      </c>
      <c r="F32" s="28">
        <f t="shared" si="7"/>
        <v>-35796.28</v>
      </c>
      <c r="G32" s="28">
        <f t="shared" si="7"/>
        <v>-66465.61</v>
      </c>
      <c r="H32" s="28">
        <f t="shared" si="7"/>
        <v>-11049.02</v>
      </c>
      <c r="I32" s="28">
        <f t="shared" si="7"/>
        <v>-76094.81</v>
      </c>
      <c r="J32" s="28">
        <f t="shared" si="7"/>
        <v>-38051.2</v>
      </c>
      <c r="K32" s="28">
        <f t="shared" si="7"/>
        <v>-25828</v>
      </c>
      <c r="L32" s="28">
        <f t="shared" si="7"/>
        <v>-18128</v>
      </c>
      <c r="M32" s="28">
        <f t="shared" si="7"/>
        <v>-25049.2</v>
      </c>
      <c r="N32" s="28">
        <f t="shared" si="7"/>
        <v>-19918.02</v>
      </c>
      <c r="O32" s="28">
        <f t="shared" si="7"/>
        <v>-464610.07</v>
      </c>
    </row>
    <row r="33" spans="1:15" ht="18.75" customHeight="1">
      <c r="A33" s="26" t="s">
        <v>38</v>
      </c>
      <c r="B33" s="29">
        <f>+B34</f>
        <v>-47414.4</v>
      </c>
      <c r="C33" s="29">
        <f>+C34</f>
        <v>-48448.4</v>
      </c>
      <c r="D33" s="29">
        <f aca="true" t="shared" si="8" ref="D33:O33">+D34</f>
        <v>-30038.8</v>
      </c>
      <c r="E33" s="29">
        <f t="shared" si="8"/>
        <v>-10115.6</v>
      </c>
      <c r="F33" s="29">
        <f t="shared" si="8"/>
        <v>-25704.8</v>
      </c>
      <c r="G33" s="29">
        <f t="shared" si="8"/>
        <v>-52135.6</v>
      </c>
      <c r="H33" s="29">
        <f t="shared" si="8"/>
        <v>-8386.4</v>
      </c>
      <c r="I33" s="29">
        <f t="shared" si="8"/>
        <v>-64776.8</v>
      </c>
      <c r="J33" s="29">
        <f t="shared" si="8"/>
        <v>-38051.2</v>
      </c>
      <c r="K33" s="29">
        <f t="shared" si="8"/>
        <v>-25828</v>
      </c>
      <c r="L33" s="29">
        <f t="shared" si="8"/>
        <v>-18128</v>
      </c>
      <c r="M33" s="29">
        <f t="shared" si="8"/>
        <v>-25049.2</v>
      </c>
      <c r="N33" s="29">
        <f t="shared" si="8"/>
        <v>-16530.8</v>
      </c>
      <c r="O33" s="29">
        <f t="shared" si="8"/>
        <v>-410608</v>
      </c>
    </row>
    <row r="34" spans="1:26" ht="18.75" customHeight="1">
      <c r="A34" s="27" t="s">
        <v>39</v>
      </c>
      <c r="B34" s="16">
        <f>ROUND((-B9)*$G$3,2)</f>
        <v>-47414.4</v>
      </c>
      <c r="C34" s="16">
        <f aca="true" t="shared" si="9" ref="C34:N34">ROUND((-C9)*$G$3,2)</f>
        <v>-48448.4</v>
      </c>
      <c r="D34" s="16">
        <f t="shared" si="9"/>
        <v>-30038.8</v>
      </c>
      <c r="E34" s="16">
        <f t="shared" si="9"/>
        <v>-10115.6</v>
      </c>
      <c r="F34" s="16">
        <f t="shared" si="9"/>
        <v>-25704.8</v>
      </c>
      <c r="G34" s="16">
        <f t="shared" si="9"/>
        <v>-52135.6</v>
      </c>
      <c r="H34" s="16">
        <f t="shared" si="9"/>
        <v>-8386.4</v>
      </c>
      <c r="I34" s="16">
        <f t="shared" si="9"/>
        <v>-64776.8</v>
      </c>
      <c r="J34" s="16">
        <f t="shared" si="9"/>
        <v>-38051.2</v>
      </c>
      <c r="K34" s="16">
        <f t="shared" si="9"/>
        <v>-25828</v>
      </c>
      <c r="L34" s="16">
        <f t="shared" si="9"/>
        <v>-18128</v>
      </c>
      <c r="M34" s="16">
        <f t="shared" si="9"/>
        <v>-25049.2</v>
      </c>
      <c r="N34" s="16">
        <f t="shared" si="9"/>
        <v>-16530.8</v>
      </c>
      <c r="O34" s="30">
        <f aca="true" t="shared" si="10" ref="O34:O56">SUM(B34:N34)</f>
        <v>-410608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-9357.62</v>
      </c>
      <c r="E35" s="29">
        <f t="shared" si="11"/>
        <v>-2855.11</v>
      </c>
      <c r="F35" s="29">
        <f t="shared" si="11"/>
        <v>-10091.48</v>
      </c>
      <c r="G35" s="29">
        <f t="shared" si="11"/>
        <v>-14330.01</v>
      </c>
      <c r="H35" s="29">
        <f t="shared" si="11"/>
        <v>-2662.62</v>
      </c>
      <c r="I35" s="29">
        <f t="shared" si="11"/>
        <v>-11318.01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-3387.22</v>
      </c>
      <c r="O35" s="29">
        <f t="shared" si="11"/>
        <v>-54002.07000000001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-9357.62</v>
      </c>
      <c r="E44" s="31">
        <v>-2855.11</v>
      </c>
      <c r="F44" s="31">
        <v>-10091.48</v>
      </c>
      <c r="G44" s="31">
        <v>-14330.01</v>
      </c>
      <c r="H44" s="31">
        <v>-2662.62</v>
      </c>
      <c r="I44" s="31">
        <v>-11318.01</v>
      </c>
      <c r="J44" s="31">
        <v>0</v>
      </c>
      <c r="K44" s="31">
        <v>0</v>
      </c>
      <c r="L44" s="31">
        <v>0</v>
      </c>
      <c r="M44" s="31">
        <v>0</v>
      </c>
      <c r="N44" s="31">
        <v>-3387.22</v>
      </c>
      <c r="O44" s="31">
        <f>SUM(B44:N44)</f>
        <v>-54002.07000000001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1483176.4000000001</v>
      </c>
      <c r="C54" s="34">
        <f aca="true" t="shared" si="13" ref="C54:N54">+C20+C32</f>
        <v>1072091.1500000001</v>
      </c>
      <c r="D54" s="34">
        <f t="shared" si="13"/>
        <v>916833.04</v>
      </c>
      <c r="E54" s="34">
        <f t="shared" si="13"/>
        <v>281476.18999999994</v>
      </c>
      <c r="F54" s="34">
        <f t="shared" si="13"/>
        <v>1000924.4599999998</v>
      </c>
      <c r="G54" s="34">
        <f t="shared" si="13"/>
        <v>1408518.27</v>
      </c>
      <c r="H54" s="34">
        <f t="shared" si="13"/>
        <v>275494.52</v>
      </c>
      <c r="I54" s="34">
        <f t="shared" si="13"/>
        <v>1097639.8099999998</v>
      </c>
      <c r="J54" s="34">
        <f t="shared" si="13"/>
        <v>960526.0600000002</v>
      </c>
      <c r="K54" s="34">
        <f t="shared" si="13"/>
        <v>1271602.86</v>
      </c>
      <c r="L54" s="34">
        <f t="shared" si="13"/>
        <v>1145086.11</v>
      </c>
      <c r="M54" s="34">
        <f t="shared" si="13"/>
        <v>639353.67</v>
      </c>
      <c r="N54" s="34">
        <f t="shared" si="13"/>
        <v>327317.6099999999</v>
      </c>
      <c r="O54" s="34">
        <f>SUM(B54:N54)</f>
        <v>11880040.149999997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1483176.4000000001</v>
      </c>
      <c r="C60" s="42">
        <f t="shared" si="14"/>
        <v>1072091.15</v>
      </c>
      <c r="D60" s="42">
        <f t="shared" si="14"/>
        <v>916833.03</v>
      </c>
      <c r="E60" s="42">
        <f t="shared" si="14"/>
        <v>281476.19</v>
      </c>
      <c r="F60" s="42">
        <f t="shared" si="14"/>
        <v>1000924.46</v>
      </c>
      <c r="G60" s="42">
        <f t="shared" si="14"/>
        <v>1408518.28</v>
      </c>
      <c r="H60" s="42">
        <f t="shared" si="14"/>
        <v>275494.52</v>
      </c>
      <c r="I60" s="42">
        <f t="shared" si="14"/>
        <v>1097639.82</v>
      </c>
      <c r="J60" s="42">
        <f t="shared" si="14"/>
        <v>960526.06</v>
      </c>
      <c r="K60" s="42">
        <f t="shared" si="14"/>
        <v>1271602.86</v>
      </c>
      <c r="L60" s="42">
        <f t="shared" si="14"/>
        <v>1145086.11</v>
      </c>
      <c r="M60" s="42">
        <f t="shared" si="14"/>
        <v>639353.67</v>
      </c>
      <c r="N60" s="42">
        <f t="shared" si="14"/>
        <v>327317.61</v>
      </c>
      <c r="O60" s="34">
        <f t="shared" si="14"/>
        <v>11880040.16</v>
      </c>
      <c r="Q60"/>
    </row>
    <row r="61" spans="1:18" ht="18.75" customHeight="1">
      <c r="A61" s="26" t="s">
        <v>53</v>
      </c>
      <c r="B61" s="42">
        <v>1212786.85</v>
      </c>
      <c r="C61" s="42">
        <v>760842.13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1973628.98</v>
      </c>
      <c r="P61"/>
      <c r="Q61"/>
      <c r="R61" s="41"/>
    </row>
    <row r="62" spans="1:16" ht="18.75" customHeight="1">
      <c r="A62" s="26" t="s">
        <v>54</v>
      </c>
      <c r="B62" s="42">
        <v>270389.55</v>
      </c>
      <c r="C62" s="42">
        <v>311249.02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581638.5700000001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916833.03</v>
      </c>
      <c r="E63" s="43">
        <v>0</v>
      </c>
      <c r="F63" s="43">
        <v>0</v>
      </c>
      <c r="G63" s="43">
        <v>0</v>
      </c>
      <c r="H63" s="42">
        <v>275494.52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1192327.55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281476.19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281476.19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1000924.46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1000924.46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1408518.28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1408518.28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1097639.82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1097639.82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960526.06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960526.06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1271602.86</v>
      </c>
      <c r="L69" s="29">
        <v>1145086.11</v>
      </c>
      <c r="M69" s="43">
        <v>0</v>
      </c>
      <c r="N69" s="43">
        <v>0</v>
      </c>
      <c r="O69" s="34">
        <f t="shared" si="15"/>
        <v>2416688.97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639353.67</v>
      </c>
      <c r="N70" s="43">
        <v>0</v>
      </c>
      <c r="O70" s="34">
        <f t="shared" si="15"/>
        <v>639353.67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327317.61</v>
      </c>
      <c r="O71" s="46">
        <f t="shared" si="15"/>
        <v>327317.61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2023-10-18T11:39:05Z</dcterms:modified>
  <cp:category/>
  <cp:version/>
  <cp:contentType/>
  <cp:contentStatus/>
</cp:coreProperties>
</file>