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<sst xmlns="http://schemas.openxmlformats.org/spreadsheetml/2006/main" count="89" uniqueCount="86">
  <si>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</si>
  <si>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</si>
  <si>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</si>
  <si>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</si>
  <si>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</si>
  <si>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</si>
  <si>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</si>
  <si>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</si>
  <si>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</si>
  <si>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</si>
  <si>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</si>
  <si>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</si>
  <si>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</si>
  <si>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</si>
  <si>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</si>
  <si>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</si>
  <si>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</si>
  <si>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</si>
  <si>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</si>
  <si>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</si>
  <si>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</si>
  <si>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</si>
  <si>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</si>
  <si>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</si>
  <si>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</si>
  <si>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</si>
  <si>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</si>
  <si>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</si>
  <si>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</si>
  <si>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</si>
  <si>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</si>
  <si>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</si>
  <si>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</si>
  <si>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</si>
  <si>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</si>
  <si>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</si>
  <si>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</si>
  <si>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</si>
  <si>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</si>
  <si>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</si>
  <si>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</si>
  <si>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</si>
  <si>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</si>
  <si>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</si>
  <si>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</si>
  <si>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</si>
  <si>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</si>
  <si>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</si>
  <si>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</si>
  <si>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</si>
  <si>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</si>
  <si>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</si>
  <si>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</si>
  <si>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</si>
  <si>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</si>
  <si>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</si>
  <si>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</si>
  <si>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</si>
  <si>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</si>
  <si>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</si>
  <si>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</si>
  <si>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</si>
  <si>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</si>
  <si>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</si>
  <si>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</si>
  <si>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</si>
  <si>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</si>
  <si>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</si>
  <si>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</si>
  <si>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</si>
  <si>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</si>
  <si>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</si>
  <si>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</si>
  <si>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</si>
  <si>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</si>
  <si>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</si>
  <si>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</si>
  <si>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</si>
  <si>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</si>
  <si>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</si>
  <si>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</si>
  <si>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</si>
  <si>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</si>
  <si>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08/10/23 - VENCIMENTO 16/10/23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</si>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</sst>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136583</v>
      </c>
      <c r="C7" s="9">
        <f t="shared" si="0"/>
        <v>88434</v>
      </c>
      <c r="D7" s="9">
        <f t="shared" si="0"/>
        <v>94877</v>
      </c>
      <c r="E7" s="9">
        <f t="shared" si="0"/>
        <v>24696</v>
      </c>
      <c r="F7" s="9">
        <f t="shared" si="0"/>
        <v>69912</v>
      </c>
      <c r="G7" s="9">
        <f t="shared" si="0"/>
        <v>108108</v>
      </c>
      <c r="H7" s="9">
        <f t="shared" si="0"/>
        <v>14549</v>
      </c>
      <c r="I7" s="9">
        <f t="shared" si="0"/>
        <v>72807</v>
      </c>
      <c r="J7" s="9">
        <f t="shared" si="0"/>
        <v>61613</v>
      </c>
      <c r="K7" s="9">
        <f t="shared" si="0"/>
        <v>123531</v>
      </c>
      <c r="L7" s="9">
        <f t="shared" si="0"/>
        <v>96197</v>
      </c>
      <c r="M7" s="9">
        <f t="shared" si="0"/>
        <v>41572</v>
      </c>
      <c r="N7" s="9">
        <f t="shared" si="0"/>
        <v>22141</v>
      </c>
      <c r="O7" s="9">
        <f t="shared" si="0"/>
        <v>955020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5966</v>
      </c>
      <c r="C8" s="11">
        <f t="shared" si="1"/>
        <v>5349</v>
      </c>
      <c r="D8" s="11">
        <f t="shared" si="1"/>
        <v>3586</v>
      </c>
      <c r="E8" s="11">
        <f t="shared" si="1"/>
        <v>1024</v>
      </c>
      <c r="F8" s="11">
        <f t="shared" si="1"/>
        <v>3157</v>
      </c>
      <c r="G8" s="11">
        <f t="shared" si="1"/>
        <v>6293</v>
      </c>
      <c r="H8" s="11">
        <f t="shared" si="1"/>
        <v>762</v>
      </c>
      <c r="I8" s="11">
        <f t="shared" si="1"/>
        <v>5213</v>
      </c>
      <c r="J8" s="11">
        <f t="shared" si="1"/>
        <v>3204</v>
      </c>
      <c r="K8" s="11">
        <f t="shared" si="1"/>
        <v>3236</v>
      </c>
      <c r="L8" s="11">
        <f t="shared" si="1"/>
        <v>1906</v>
      </c>
      <c r="M8" s="11">
        <f t="shared" si="1"/>
        <v>2095</v>
      </c>
      <c r="N8" s="11">
        <f t="shared" si="1"/>
        <v>1158</v>
      </c>
      <c r="O8" s="11">
        <f t="shared" si="1"/>
        <v>42949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5966</v>
      </c>
      <c r="C9" s="11">
        <v>5349</v>
      </c>
      <c r="D9" s="11">
        <v>3586</v>
      </c>
      <c r="E9" s="11">
        <v>1024</v>
      </c>
      <c r="F9" s="11">
        <v>3157</v>
      </c>
      <c r="G9" s="11">
        <v>6293</v>
      </c>
      <c r="H9" s="11">
        <v>762</v>
      </c>
      <c r="I9" s="11">
        <v>5213</v>
      </c>
      <c r="J9" s="11">
        <v>3204</v>
      </c>
      <c r="K9" s="11">
        <v>3236</v>
      </c>
      <c r="L9" s="11">
        <v>1905</v>
      </c>
      <c r="M9" s="11">
        <v>2095</v>
      </c>
      <c r="N9" s="11">
        <v>1143</v>
      </c>
      <c r="O9" s="11">
        <f>SUM(B9:N9)</f>
        <v>42933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15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130617</v>
      </c>
      <c r="C11" s="13">
        <v>83085</v>
      </c>
      <c r="D11" s="13">
        <v>91291</v>
      </c>
      <c r="E11" s="13">
        <v>23672</v>
      </c>
      <c r="F11" s="13">
        <v>66755</v>
      </c>
      <c r="G11" s="13">
        <v>101815</v>
      </c>
      <c r="H11" s="13">
        <v>13787</v>
      </c>
      <c r="I11" s="13">
        <v>67594</v>
      </c>
      <c r="J11" s="13">
        <v>58409</v>
      </c>
      <c r="K11" s="13">
        <v>120295</v>
      </c>
      <c r="L11" s="13">
        <v>94291</v>
      </c>
      <c r="M11" s="13">
        <v>39477</v>
      </c>
      <c r="N11" s="13">
        <v>20983</v>
      </c>
      <c r="O11" s="11">
        <f>SUM(B11:N11)</f>
        <v>912071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12005</v>
      </c>
      <c r="C12" s="13">
        <v>10055</v>
      </c>
      <c r="D12" s="13">
        <v>9308</v>
      </c>
      <c r="E12" s="13">
        <v>3070</v>
      </c>
      <c r="F12" s="13">
        <v>7703</v>
      </c>
      <c r="G12" s="13">
        <v>12939</v>
      </c>
      <c r="H12" s="13">
        <v>1986</v>
      </c>
      <c r="I12" s="13">
        <v>8616</v>
      </c>
      <c r="J12" s="13">
        <v>6664</v>
      </c>
      <c r="K12" s="13">
        <v>9710</v>
      </c>
      <c r="L12" s="13">
        <v>7523</v>
      </c>
      <c r="M12" s="13">
        <v>2604</v>
      </c>
      <c r="N12" s="13">
        <v>1140</v>
      </c>
      <c r="O12" s="11">
        <f>SUM(B12:N12)</f>
        <v>93323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118612</v>
      </c>
      <c r="C13" s="15">
        <f t="shared" si="2"/>
        <v>73030</v>
      </c>
      <c r="D13" s="15">
        <f t="shared" si="2"/>
        <v>81983</v>
      </c>
      <c r="E13" s="15">
        <f t="shared" si="2"/>
        <v>20602</v>
      </c>
      <c r="F13" s="15">
        <f t="shared" si="2"/>
        <v>59052</v>
      </c>
      <c r="G13" s="15">
        <f t="shared" si="2"/>
        <v>88876</v>
      </c>
      <c r="H13" s="15">
        <f t="shared" si="2"/>
        <v>11801</v>
      </c>
      <c r="I13" s="15">
        <f t="shared" si="2"/>
        <v>58978</v>
      </c>
      <c r="J13" s="15">
        <f t="shared" si="2"/>
        <v>51745</v>
      </c>
      <c r="K13" s="15">
        <f t="shared" si="2"/>
        <v>110585</v>
      </c>
      <c r="L13" s="15">
        <f t="shared" si="2"/>
        <v>86768</v>
      </c>
      <c r="M13" s="15">
        <f t="shared" si="2"/>
        <v>36873</v>
      </c>
      <c r="N13" s="15">
        <f t="shared" si="2"/>
        <v>19843</v>
      </c>
      <c r="O13" s="11">
        <f>SUM(B13:N13)</f>
        <v>818748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1.169833137514294</v>
      </c>
      <c r="C18" s="19">
        <v>1.252884019221406</v>
      </c>
      <c r="D18" s="19">
        <v>1.380385611081437</v>
      </c>
      <c r="E18" s="19">
        <v>0.852330168189143</v>
      </c>
      <c r="F18" s="19">
        <v>1.372681983050996</v>
      </c>
      <c r="G18" s="19">
        <v>1.421883847531848</v>
      </c>
      <c r="H18" s="19">
        <v>1.532881332080121</v>
      </c>
      <c r="I18" s="19">
        <v>1.285697561700947</v>
      </c>
      <c r="J18" s="19">
        <v>1.337719320457866</v>
      </c>
      <c r="K18" s="19">
        <v>1.156731632693755</v>
      </c>
      <c r="L18" s="19">
        <v>1.230151189002002</v>
      </c>
      <c r="M18" s="19">
        <v>1.200308647943735</v>
      </c>
      <c r="N18" s="19">
        <v>1.029174451546925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563995.5</v>
      </c>
      <c r="C20" s="24">
        <f aca="true" t="shared" si="3" ref="C20:N20">SUM(C21:C30)</f>
        <v>386624.74</v>
      </c>
      <c r="D20" s="24">
        <f t="shared" si="3"/>
        <v>390773.33999999997</v>
      </c>
      <c r="E20" s="24">
        <f t="shared" si="3"/>
        <v>113373.66</v>
      </c>
      <c r="F20" s="24">
        <f t="shared" si="3"/>
        <v>345476.49</v>
      </c>
      <c r="G20" s="24">
        <f t="shared" si="3"/>
        <v>464715.39999999997</v>
      </c>
      <c r="H20" s="24">
        <f t="shared" si="3"/>
        <v>103364.65000000001</v>
      </c>
      <c r="I20" s="24">
        <f t="shared" si="3"/>
        <v>350438.04</v>
      </c>
      <c r="J20" s="24">
        <f t="shared" si="3"/>
        <v>295092.99</v>
      </c>
      <c r="K20" s="24">
        <f t="shared" si="3"/>
        <v>518453.18</v>
      </c>
      <c r="L20" s="24">
        <f t="shared" si="3"/>
        <v>487635.87</v>
      </c>
      <c r="M20" s="24">
        <f t="shared" si="3"/>
        <v>234294.34999999998</v>
      </c>
      <c r="N20" s="24">
        <f t="shared" si="3"/>
        <v>95448.48000000001</v>
      </c>
      <c r="O20" s="24">
        <f>O21+O22+O23+O24+O25+O26+O27+O28+O29+O30</f>
        <v>4349686.6899999995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403193.02</v>
      </c>
      <c r="C21" s="28">
        <f aca="true" t="shared" si="4" ref="C21:N21">ROUND((C15+C16)*C7,2)</f>
        <v>269688.33</v>
      </c>
      <c r="D21" s="28">
        <f t="shared" si="4"/>
        <v>253748.54</v>
      </c>
      <c r="E21" s="28">
        <f t="shared" si="4"/>
        <v>112836.02</v>
      </c>
      <c r="F21" s="28">
        <f t="shared" si="4"/>
        <v>216720.21</v>
      </c>
      <c r="G21" s="28">
        <f t="shared" si="4"/>
        <v>275740.26</v>
      </c>
      <c r="H21" s="28">
        <f t="shared" si="4"/>
        <v>49824.51</v>
      </c>
      <c r="I21" s="28">
        <f t="shared" si="4"/>
        <v>220466.88</v>
      </c>
      <c r="J21" s="28">
        <f t="shared" si="4"/>
        <v>187654.71</v>
      </c>
      <c r="K21" s="28">
        <f t="shared" si="4"/>
        <v>355633.4</v>
      </c>
      <c r="L21" s="28">
        <f t="shared" si="4"/>
        <v>315333.77</v>
      </c>
      <c r="M21" s="28">
        <f t="shared" si="4"/>
        <v>157246.09</v>
      </c>
      <c r="N21" s="28">
        <f t="shared" si="4"/>
        <v>75649.15</v>
      </c>
      <c r="O21" s="28">
        <f aca="true" t="shared" si="5" ref="O21:O30">SUM(B21:N21)</f>
        <v>2893734.8899999997</v>
      </c>
    </row>
    <row r="22" spans="1:23" ht="18.75" customHeight="1">
      <c r="A22" s="26" t="s">
        <v>33</v>
      </c>
      <c r="B22" s="28">
        <f>IF(B18&lt;&gt;0,ROUND((B18-1)*B21,2),0)</f>
        <v>68475.54</v>
      </c>
      <c r="C22" s="28">
        <f aca="true" t="shared" si="6" ref="C22:N22">IF(C18&lt;&gt;0,ROUND((C18-1)*C21,2),0)</f>
        <v>68199.87</v>
      </c>
      <c r="D22" s="28">
        <f t="shared" si="6"/>
        <v>96522.29</v>
      </c>
      <c r="E22" s="28">
        <f t="shared" si="6"/>
        <v>-16662.48</v>
      </c>
      <c r="F22" s="28">
        <f t="shared" si="6"/>
        <v>80767.72</v>
      </c>
      <c r="G22" s="28">
        <f t="shared" si="6"/>
        <v>116330.36</v>
      </c>
      <c r="H22" s="28">
        <f t="shared" si="6"/>
        <v>26550.55</v>
      </c>
      <c r="I22" s="28">
        <f t="shared" si="6"/>
        <v>62986.85</v>
      </c>
      <c r="J22" s="28">
        <f t="shared" si="6"/>
        <v>63374.62</v>
      </c>
      <c r="K22" s="28">
        <f t="shared" si="6"/>
        <v>55739</v>
      </c>
      <c r="L22" s="28">
        <f t="shared" si="6"/>
        <v>72574.44</v>
      </c>
      <c r="M22" s="28">
        <f t="shared" si="6"/>
        <v>31497.75</v>
      </c>
      <c r="N22" s="28">
        <f t="shared" si="6"/>
        <v>2207.02</v>
      </c>
      <c r="O22" s="28">
        <f t="shared" si="5"/>
        <v>728563.53</v>
      </c>
      <c r="W22" s="51"/>
    </row>
    <row r="23" spans="1:15" ht="18.75" customHeight="1">
      <c r="A23" s="26" t="s">
        <v>34</v>
      </c>
      <c r="B23" s="28">
        <v>25953.92</v>
      </c>
      <c r="C23" s="28">
        <v>19058.34</v>
      </c>
      <c r="D23" s="28">
        <v>16356.3</v>
      </c>
      <c r="E23" s="28">
        <v>5932.81</v>
      </c>
      <c r="F23" s="28">
        <v>16864.97</v>
      </c>
      <c r="G23" s="28">
        <v>26507.49</v>
      </c>
      <c r="H23" s="28">
        <v>4483.07</v>
      </c>
      <c r="I23" s="28">
        <v>19703.84</v>
      </c>
      <c r="J23" s="28">
        <v>13988.15</v>
      </c>
      <c r="K23" s="28">
        <v>29925.98</v>
      </c>
      <c r="L23" s="28">
        <v>24760.57</v>
      </c>
      <c r="M23" s="28">
        <v>13578.9</v>
      </c>
      <c r="N23" s="28">
        <v>6757.23</v>
      </c>
      <c r="O23" s="28">
        <f t="shared" si="5"/>
        <v>223871.57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1296.14</v>
      </c>
      <c r="C26" s="28">
        <v>933.98</v>
      </c>
      <c r="D26" s="28">
        <v>953.04</v>
      </c>
      <c r="E26" s="28">
        <v>269.57</v>
      </c>
      <c r="F26" s="28">
        <v>819.62</v>
      </c>
      <c r="G26" s="28">
        <v>1089.19</v>
      </c>
      <c r="H26" s="28">
        <v>215.12</v>
      </c>
      <c r="I26" s="28">
        <v>795.11</v>
      </c>
      <c r="J26" s="28">
        <v>691.64</v>
      </c>
      <c r="K26" s="28">
        <v>1228.06</v>
      </c>
      <c r="L26" s="28">
        <v>1149.1</v>
      </c>
      <c r="M26" s="28">
        <v>528.26</v>
      </c>
      <c r="N26" s="28">
        <v>223.25</v>
      </c>
      <c r="O26" s="28">
        <f t="shared" si="5"/>
        <v>10192.080000000002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849.31</v>
      </c>
      <c r="L27" s="28">
        <v>753.87</v>
      </c>
      <c r="M27" s="28">
        <v>426.68</v>
      </c>
      <c r="N27" s="28">
        <v>223.57</v>
      </c>
      <c r="O27" s="28">
        <f t="shared" si="5"/>
        <v>7897.179999999999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20467.58</v>
      </c>
      <c r="E29" s="28">
        <v>8935.82</v>
      </c>
      <c r="F29" s="28">
        <v>27572.38</v>
      </c>
      <c r="G29" s="28">
        <v>41982.7</v>
      </c>
      <c r="H29" s="28">
        <v>20281.47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31760.8</v>
      </c>
      <c r="L30" s="28">
        <v>29863.75</v>
      </c>
      <c r="M30" s="28">
        <v>0</v>
      </c>
      <c r="N30" s="28">
        <v>0</v>
      </c>
      <c r="O30" s="28">
        <f t="shared" si="5"/>
        <v>61624.55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-26250.4</v>
      </c>
      <c r="C32" s="28">
        <f aca="true" t="shared" si="7" ref="C32:O32">+C33+C35+C48+C49+C50+C55-C56</f>
        <v>-23535.6</v>
      </c>
      <c r="D32" s="28">
        <f t="shared" si="7"/>
        <v>-19481.46</v>
      </c>
      <c r="E32" s="28">
        <f t="shared" si="7"/>
        <v>-5549.9800000000005</v>
      </c>
      <c r="F32" s="28">
        <f t="shared" si="7"/>
        <v>-17069.84</v>
      </c>
      <c r="G32" s="28">
        <f t="shared" si="7"/>
        <v>-31916.53</v>
      </c>
      <c r="H32" s="28">
        <f t="shared" si="7"/>
        <v>-4183.63</v>
      </c>
      <c r="I32" s="28">
        <f t="shared" si="7"/>
        <v>-26022.24</v>
      </c>
      <c r="J32" s="28">
        <f t="shared" si="7"/>
        <v>-14097.6</v>
      </c>
      <c r="K32" s="28">
        <f t="shared" si="7"/>
        <v>-14238.4</v>
      </c>
      <c r="L32" s="28">
        <f t="shared" si="7"/>
        <v>-8382</v>
      </c>
      <c r="M32" s="28">
        <f t="shared" si="7"/>
        <v>-9218</v>
      </c>
      <c r="N32" s="28">
        <f t="shared" si="7"/>
        <v>-5898.55</v>
      </c>
      <c r="O32" s="28">
        <f t="shared" si="7"/>
        <v>-205844.23</v>
      </c>
    </row>
    <row r="33" spans="1:15" ht="18.75" customHeight="1">
      <c r="A33" s="26" t="s">
        <v>38</v>
      </c>
      <c r="B33" s="29">
        <f>+B34</f>
        <v>-26250.4</v>
      </c>
      <c r="C33" s="29">
        <f>+C34</f>
        <v>-23535.6</v>
      </c>
      <c r="D33" s="29">
        <f aca="true" t="shared" si="8" ref="D33:O33">+D34</f>
        <v>-15778.4</v>
      </c>
      <c r="E33" s="29">
        <f t="shared" si="8"/>
        <v>-4505.6</v>
      </c>
      <c r="F33" s="29">
        <f t="shared" si="8"/>
        <v>-13890.8</v>
      </c>
      <c r="G33" s="29">
        <f t="shared" si="8"/>
        <v>-27689.2</v>
      </c>
      <c r="H33" s="29">
        <f t="shared" si="8"/>
        <v>-3352.8</v>
      </c>
      <c r="I33" s="29">
        <f t="shared" si="8"/>
        <v>-22937.2</v>
      </c>
      <c r="J33" s="29">
        <f t="shared" si="8"/>
        <v>-14097.6</v>
      </c>
      <c r="K33" s="29">
        <f t="shared" si="8"/>
        <v>-14238.4</v>
      </c>
      <c r="L33" s="29">
        <f t="shared" si="8"/>
        <v>-8382</v>
      </c>
      <c r="M33" s="29">
        <f t="shared" si="8"/>
        <v>-9218</v>
      </c>
      <c r="N33" s="29">
        <f t="shared" si="8"/>
        <v>-5029.2</v>
      </c>
      <c r="O33" s="29">
        <f t="shared" si="8"/>
        <v>-188905.2</v>
      </c>
    </row>
    <row r="34" spans="1:26" ht="18.75" customHeight="1">
      <c r="A34" s="27" t="s">
        <v>39</v>
      </c>
      <c r="B34" s="16">
        <f>ROUND((-B9)*$G$3,2)</f>
        <v>-26250.4</v>
      </c>
      <c r="C34" s="16">
        <f aca="true" t="shared" si="9" ref="C34:N34">ROUND((-C9)*$G$3,2)</f>
        <v>-23535.6</v>
      </c>
      <c r="D34" s="16">
        <f t="shared" si="9"/>
        <v>-15778.4</v>
      </c>
      <c r="E34" s="16">
        <f t="shared" si="9"/>
        <v>-4505.6</v>
      </c>
      <c r="F34" s="16">
        <f t="shared" si="9"/>
        <v>-13890.8</v>
      </c>
      <c r="G34" s="16">
        <f t="shared" si="9"/>
        <v>-27689.2</v>
      </c>
      <c r="H34" s="16">
        <f t="shared" si="9"/>
        <v>-3352.8</v>
      </c>
      <c r="I34" s="16">
        <f t="shared" si="9"/>
        <v>-22937.2</v>
      </c>
      <c r="J34" s="16">
        <f t="shared" si="9"/>
        <v>-14097.6</v>
      </c>
      <c r="K34" s="16">
        <f t="shared" si="9"/>
        <v>-14238.4</v>
      </c>
      <c r="L34" s="16">
        <f t="shared" si="9"/>
        <v>-8382</v>
      </c>
      <c r="M34" s="16">
        <f t="shared" si="9"/>
        <v>-9218</v>
      </c>
      <c r="N34" s="16">
        <f t="shared" si="9"/>
        <v>-5029.2</v>
      </c>
      <c r="O34" s="30">
        <f aca="true" t="shared" si="10" ref="O34:O56">SUM(B34:N34)</f>
        <v>-188905.2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-3703.06</v>
      </c>
      <c r="E35" s="29">
        <f t="shared" si="11"/>
        <v>-1044.38</v>
      </c>
      <c r="F35" s="29">
        <f t="shared" si="11"/>
        <v>-3179.04</v>
      </c>
      <c r="G35" s="29">
        <f t="shared" si="11"/>
        <v>-4227.33</v>
      </c>
      <c r="H35" s="29">
        <f t="shared" si="11"/>
        <v>-830.83</v>
      </c>
      <c r="I35" s="29">
        <f t="shared" si="11"/>
        <v>-3085.04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-869.35</v>
      </c>
      <c r="O35" s="29">
        <f t="shared" si="11"/>
        <v>-16939.03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-3703.06</v>
      </c>
      <c r="E44" s="31">
        <v>-1044.38</v>
      </c>
      <c r="F44" s="31">
        <v>-3179.04</v>
      </c>
      <c r="G44" s="31">
        <v>-4227.33</v>
      </c>
      <c r="H44" s="31">
        <v>-830.83</v>
      </c>
      <c r="I44" s="31">
        <v>-3085.04</v>
      </c>
      <c r="J44" s="31">
        <v>0</v>
      </c>
      <c r="K44" s="31">
        <v>0</v>
      </c>
      <c r="L44" s="31">
        <v>0</v>
      </c>
      <c r="M44" s="31">
        <v>0</v>
      </c>
      <c r="N44" s="31">
        <v>-869.35</v>
      </c>
      <c r="O44" s="31">
        <f>SUM(B44:N44)</f>
        <v>-16939.03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537745.1</v>
      </c>
      <c r="C54" s="34">
        <f aca="true" t="shared" si="13" ref="C54:N54">+C20+C32</f>
        <v>363089.14</v>
      </c>
      <c r="D54" s="34">
        <f t="shared" si="13"/>
        <v>371291.87999999995</v>
      </c>
      <c r="E54" s="34">
        <f t="shared" si="13"/>
        <v>107823.68000000001</v>
      </c>
      <c r="F54" s="34">
        <f t="shared" si="13"/>
        <v>328406.64999999997</v>
      </c>
      <c r="G54" s="34">
        <f t="shared" si="13"/>
        <v>432798.87</v>
      </c>
      <c r="H54" s="34">
        <f t="shared" si="13"/>
        <v>99181.02</v>
      </c>
      <c r="I54" s="34">
        <f t="shared" si="13"/>
        <v>324415.8</v>
      </c>
      <c r="J54" s="34">
        <f t="shared" si="13"/>
        <v>280995.39</v>
      </c>
      <c r="K54" s="34">
        <f t="shared" si="13"/>
        <v>504214.77999999997</v>
      </c>
      <c r="L54" s="34">
        <f t="shared" si="13"/>
        <v>479253.87</v>
      </c>
      <c r="M54" s="34">
        <f t="shared" si="13"/>
        <v>225076.34999999998</v>
      </c>
      <c r="N54" s="34">
        <f t="shared" si="13"/>
        <v>89549.93000000001</v>
      </c>
      <c r="O54" s="34">
        <f>SUM(B54:N54)</f>
        <v>4143842.46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537745.09</v>
      </c>
      <c r="C60" s="42">
        <f t="shared" si="14"/>
        <v>363089.13</v>
      </c>
      <c r="D60" s="42">
        <f t="shared" si="14"/>
        <v>371291.88</v>
      </c>
      <c r="E60" s="42">
        <f t="shared" si="14"/>
        <v>107823.69</v>
      </c>
      <c r="F60" s="42">
        <f t="shared" si="14"/>
        <v>328406.65</v>
      </c>
      <c r="G60" s="42">
        <f t="shared" si="14"/>
        <v>432798.88</v>
      </c>
      <c r="H60" s="42">
        <f t="shared" si="14"/>
        <v>99181.01</v>
      </c>
      <c r="I60" s="42">
        <f t="shared" si="14"/>
        <v>324415.8</v>
      </c>
      <c r="J60" s="42">
        <f t="shared" si="14"/>
        <v>280995.4</v>
      </c>
      <c r="K60" s="42">
        <f t="shared" si="14"/>
        <v>504214.78</v>
      </c>
      <c r="L60" s="42">
        <f t="shared" si="14"/>
        <v>479253.87</v>
      </c>
      <c r="M60" s="42">
        <f t="shared" si="14"/>
        <v>225076.35</v>
      </c>
      <c r="N60" s="42">
        <f t="shared" si="14"/>
        <v>89549.94</v>
      </c>
      <c r="O60" s="34">
        <f t="shared" si="14"/>
        <v>4143842.4699999993</v>
      </c>
      <c r="Q60"/>
    </row>
    <row r="61" spans="1:18" ht="18.75" customHeight="1">
      <c r="A61" s="26" t="s">
        <v>53</v>
      </c>
      <c r="B61" s="42">
        <v>446987.49</v>
      </c>
      <c r="C61" s="42">
        <v>262413.71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709401.2</v>
      </c>
      <c r="P61"/>
      <c r="Q61"/>
      <c r="R61" s="41"/>
    </row>
    <row r="62" spans="1:16" ht="18.75" customHeight="1">
      <c r="A62" s="26" t="s">
        <v>54</v>
      </c>
      <c r="B62" s="42">
        <v>90757.6</v>
      </c>
      <c r="C62" s="42">
        <v>100675.42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191433.02000000002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371291.88</v>
      </c>
      <c r="E63" s="43">
        <v>0</v>
      </c>
      <c r="F63" s="43">
        <v>0</v>
      </c>
      <c r="G63" s="43">
        <v>0</v>
      </c>
      <c r="H63" s="42">
        <v>99181.01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470472.89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107823.69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107823.69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328406.65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328406.65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432798.88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432798.88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324415.8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324415.8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280995.4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280995.4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504214.78</v>
      </c>
      <c r="L69" s="29">
        <v>479253.87</v>
      </c>
      <c r="M69" s="43">
        <v>0</v>
      </c>
      <c r="N69" s="43">
        <v>0</v>
      </c>
      <c r="O69" s="34">
        <f t="shared" si="15"/>
        <v>983468.65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225076.35</v>
      </c>
      <c r="N70" s="43">
        <v>0</v>
      </c>
      <c r="O70" s="34">
        <f t="shared" si="15"/>
        <v>225076.35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89549.94</v>
      </c>
      <c r="O71" s="46">
        <f t="shared" si="15"/>
        <v>89549.94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2023-10-18T11:29:36Z</dcterms:modified>
  <cp:category/>
  <cp:version/>
  <cp:contentType/>
  <cp:contentStatus/>
</cp:coreProperties>
</file>