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<sst xmlns="http://schemas.openxmlformats.org/spreadsheetml/2006/main" count="89" uniqueCount="86">
  <si>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</si>
  <si>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</si>
  <si>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</si>
  <si>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</si>
  <si>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</si>
  <si>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</si>
  <si>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</si>
  <si>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</si>
  <si>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</si>
  <si>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</si>
  <si>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</si>
  <si>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</si>
  <si>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</si>
  <si>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</si>
  <si>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</si>
  <si>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</si>
  <si>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</si>
  <si>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</si>
  <si>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</si>
  <si>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</si>
  <si>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</si>
  <si>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</si>
  <si>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</si>
  <si>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</si>
  <si>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</si>
  <si>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</si>
  <si>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</si>
  <si>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</si>
  <si>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</si>
  <si>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</si>
  <si>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</si>
  <si>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</si>
  <si>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</si>
  <si>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</si>
  <si>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</si>
  <si>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</si>
  <si>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</si>
  <si>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</si>
  <si>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</si>
  <si>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</si>
  <si>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</si>
  <si>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</si>
  <si>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</si>
  <si>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</si>
  <si>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</si>
  <si>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</si>
  <si>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</si>
  <si>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</si>
  <si>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</si>
  <si>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</si>
  <si>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</si>
  <si>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</si>
  <si>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</si>
  <si>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</si>
  <si>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</si>
  <si>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</si>
  <si>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</si>
  <si>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</si>
  <si>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</si>
  <si>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</si>
  <si>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</si>
  <si>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</si>
  <si>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</si>
  <si>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</si>
  <si>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</si>
  <si>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</si>
  <si>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</si>
  <si>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</si>
  <si>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</si>
  <si>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</si>
  <si>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</si>
  <si>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</si>
  <si>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</si>
  <si>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</si>
  <si>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</si>
  <si>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</si>
  <si>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</si>
  <si>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</si>
  <si>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</si>
  <si>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</si>
  <si>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</si>
  <si>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</si>
  <si>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</si>
  <si>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05/10/23 - VENCIMENTO 13/10/23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</si>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</sst>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399977</v>
      </c>
      <c r="C7" s="9">
        <f t="shared" si="0"/>
        <v>276275</v>
      </c>
      <c r="D7" s="9">
        <f t="shared" si="0"/>
        <v>253624</v>
      </c>
      <c r="E7" s="9">
        <f t="shared" si="0"/>
        <v>72701</v>
      </c>
      <c r="F7" s="9">
        <f t="shared" si="0"/>
        <v>240628</v>
      </c>
      <c r="G7" s="9">
        <f t="shared" si="0"/>
        <v>380397</v>
      </c>
      <c r="H7" s="9">
        <f t="shared" si="0"/>
        <v>47475</v>
      </c>
      <c r="I7" s="9">
        <f t="shared" si="0"/>
        <v>303875</v>
      </c>
      <c r="J7" s="9">
        <f t="shared" si="0"/>
        <v>226159</v>
      </c>
      <c r="K7" s="9">
        <f t="shared" si="0"/>
        <v>358111</v>
      </c>
      <c r="L7" s="9">
        <f t="shared" si="0"/>
        <v>265880</v>
      </c>
      <c r="M7" s="9">
        <f t="shared" si="0"/>
        <v>138130</v>
      </c>
      <c r="N7" s="9">
        <f t="shared" si="0"/>
        <v>91299</v>
      </c>
      <c r="O7" s="9">
        <f t="shared" si="0"/>
        <v>3054531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9398</v>
      </c>
      <c r="C8" s="11">
        <f t="shared" si="1"/>
        <v>9471</v>
      </c>
      <c r="D8" s="11">
        <f t="shared" si="1"/>
        <v>5401</v>
      </c>
      <c r="E8" s="11">
        <f t="shared" si="1"/>
        <v>1909</v>
      </c>
      <c r="F8" s="11">
        <f t="shared" si="1"/>
        <v>5729</v>
      </c>
      <c r="G8" s="11">
        <f t="shared" si="1"/>
        <v>11312</v>
      </c>
      <c r="H8" s="11">
        <f t="shared" si="1"/>
        <v>1684</v>
      </c>
      <c r="I8" s="11">
        <f t="shared" si="1"/>
        <v>13137</v>
      </c>
      <c r="J8" s="11">
        <f t="shared" si="1"/>
        <v>7413</v>
      </c>
      <c r="K8" s="11">
        <f t="shared" si="1"/>
        <v>4798</v>
      </c>
      <c r="L8" s="11">
        <f t="shared" si="1"/>
        <v>3421</v>
      </c>
      <c r="M8" s="11">
        <f t="shared" si="1"/>
        <v>5314</v>
      </c>
      <c r="N8" s="11">
        <f t="shared" si="1"/>
        <v>3538</v>
      </c>
      <c r="O8" s="11">
        <f t="shared" si="1"/>
        <v>82525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9398</v>
      </c>
      <c r="C9" s="11">
        <v>9471</v>
      </c>
      <c r="D9" s="11">
        <v>5401</v>
      </c>
      <c r="E9" s="11">
        <v>1909</v>
      </c>
      <c r="F9" s="11">
        <v>5729</v>
      </c>
      <c r="G9" s="11">
        <v>11312</v>
      </c>
      <c r="H9" s="11">
        <v>1684</v>
      </c>
      <c r="I9" s="11">
        <v>13137</v>
      </c>
      <c r="J9" s="11">
        <v>7413</v>
      </c>
      <c r="K9" s="11">
        <v>4798</v>
      </c>
      <c r="L9" s="11">
        <v>3420</v>
      </c>
      <c r="M9" s="11">
        <v>5314</v>
      </c>
      <c r="N9" s="11">
        <v>3525</v>
      </c>
      <c r="O9" s="11">
        <f>SUM(B9:N9)</f>
        <v>82511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13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390579</v>
      </c>
      <c r="C11" s="13">
        <v>266804</v>
      </c>
      <c r="D11" s="13">
        <v>248223</v>
      </c>
      <c r="E11" s="13">
        <v>70792</v>
      </c>
      <c r="F11" s="13">
        <v>234899</v>
      </c>
      <c r="G11" s="13">
        <v>369085</v>
      </c>
      <c r="H11" s="13">
        <v>45791</v>
      </c>
      <c r="I11" s="13">
        <v>290738</v>
      </c>
      <c r="J11" s="13">
        <v>218746</v>
      </c>
      <c r="K11" s="13">
        <v>353313</v>
      </c>
      <c r="L11" s="13">
        <v>262459</v>
      </c>
      <c r="M11" s="13">
        <v>132816</v>
      </c>
      <c r="N11" s="13">
        <v>87761</v>
      </c>
      <c r="O11" s="11">
        <f>SUM(B11:N11)</f>
        <v>2972006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28585</v>
      </c>
      <c r="C12" s="13">
        <v>24110</v>
      </c>
      <c r="D12" s="13">
        <v>18873</v>
      </c>
      <c r="E12" s="13">
        <v>7510</v>
      </c>
      <c r="F12" s="13">
        <v>21415</v>
      </c>
      <c r="G12" s="13">
        <v>35530</v>
      </c>
      <c r="H12" s="13">
        <v>4845</v>
      </c>
      <c r="I12" s="13">
        <v>28089</v>
      </c>
      <c r="J12" s="13">
        <v>18983</v>
      </c>
      <c r="K12" s="13">
        <v>23930</v>
      </c>
      <c r="L12" s="13">
        <v>17908</v>
      </c>
      <c r="M12" s="13">
        <v>6829</v>
      </c>
      <c r="N12" s="13">
        <v>3897</v>
      </c>
      <c r="O12" s="11">
        <f>SUM(B12:N12)</f>
        <v>240504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361994</v>
      </c>
      <c r="C13" s="15">
        <f t="shared" si="2"/>
        <v>242694</v>
      </c>
      <c r="D13" s="15">
        <f t="shared" si="2"/>
        <v>229350</v>
      </c>
      <c r="E13" s="15">
        <f t="shared" si="2"/>
        <v>63282</v>
      </c>
      <c r="F13" s="15">
        <f t="shared" si="2"/>
        <v>213484</v>
      </c>
      <c r="G13" s="15">
        <f t="shared" si="2"/>
        <v>333555</v>
      </c>
      <c r="H13" s="15">
        <f t="shared" si="2"/>
        <v>40946</v>
      </c>
      <c r="I13" s="15">
        <f t="shared" si="2"/>
        <v>262649</v>
      </c>
      <c r="J13" s="15">
        <f t="shared" si="2"/>
        <v>199763</v>
      </c>
      <c r="K13" s="15">
        <f t="shared" si="2"/>
        <v>329383</v>
      </c>
      <c r="L13" s="15">
        <f t="shared" si="2"/>
        <v>244551</v>
      </c>
      <c r="M13" s="15">
        <f t="shared" si="2"/>
        <v>125987</v>
      </c>
      <c r="N13" s="15">
        <f t="shared" si="2"/>
        <v>83864</v>
      </c>
      <c r="O13" s="11">
        <f>SUM(B13:N13)</f>
        <v>2731502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1.228244024582544</v>
      </c>
      <c r="C18" s="19">
        <v>1.286644491051905</v>
      </c>
      <c r="D18" s="19">
        <v>1.429019418932855</v>
      </c>
      <c r="E18" s="19">
        <v>0.86485376806347</v>
      </c>
      <c r="F18" s="19">
        <v>1.374846297884025</v>
      </c>
      <c r="G18" s="19">
        <v>1.469091289114756</v>
      </c>
      <c r="H18" s="19">
        <v>1.636328370375735</v>
      </c>
      <c r="I18" s="19">
        <v>1.190884985463775</v>
      </c>
      <c r="J18" s="19">
        <v>1.382971034269222</v>
      </c>
      <c r="K18" s="19">
        <v>1.185732299004888</v>
      </c>
      <c r="L18" s="19">
        <v>1.252066569400671</v>
      </c>
      <c r="M18" s="19">
        <v>1.205614586314057</v>
      </c>
      <c r="N18" s="19">
        <v>1.05344936361728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1580741.5900000003</v>
      </c>
      <c r="C20" s="24">
        <f aca="true" t="shared" si="3" ref="C20:N20">SUM(C21:C30)</f>
        <v>1156668.5000000002</v>
      </c>
      <c r="D20" s="24">
        <f t="shared" si="3"/>
        <v>1025611.7600000001</v>
      </c>
      <c r="E20" s="24">
        <f t="shared" si="3"/>
        <v>310125.45999999996</v>
      </c>
      <c r="F20" s="24">
        <f t="shared" si="3"/>
        <v>1096534.43</v>
      </c>
      <c r="G20" s="24">
        <f t="shared" si="3"/>
        <v>1535033.55</v>
      </c>
      <c r="H20" s="24">
        <f t="shared" si="3"/>
        <v>295599.23</v>
      </c>
      <c r="I20" s="24">
        <f t="shared" si="3"/>
        <v>1187846.01</v>
      </c>
      <c r="J20" s="24">
        <f t="shared" si="3"/>
        <v>1021132.5299999999</v>
      </c>
      <c r="K20" s="24">
        <f t="shared" si="3"/>
        <v>1356206.9199999997</v>
      </c>
      <c r="L20" s="24">
        <f t="shared" si="3"/>
        <v>1217593.85</v>
      </c>
      <c r="M20" s="24">
        <f t="shared" si="3"/>
        <v>687034.5</v>
      </c>
      <c r="N20" s="24">
        <f t="shared" si="3"/>
        <v>354854.75</v>
      </c>
      <c r="O20" s="24">
        <f>O21+O22+O23+O24+O25+O26+O27+O28+O29+O30</f>
        <v>12824983.079999998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1180732.1</v>
      </c>
      <c r="C21" s="28">
        <f aca="true" t="shared" si="4" ref="C21:N21">ROUND((C15+C16)*C7,2)</f>
        <v>842528.24</v>
      </c>
      <c r="D21" s="28">
        <f t="shared" si="4"/>
        <v>678317.39</v>
      </c>
      <c r="E21" s="28">
        <f t="shared" si="4"/>
        <v>332170.87</v>
      </c>
      <c r="F21" s="28">
        <f t="shared" si="4"/>
        <v>745922.74</v>
      </c>
      <c r="G21" s="28">
        <f t="shared" si="4"/>
        <v>970240.59</v>
      </c>
      <c r="H21" s="28">
        <f t="shared" si="4"/>
        <v>162582.89</v>
      </c>
      <c r="I21" s="28">
        <f t="shared" si="4"/>
        <v>920163.89</v>
      </c>
      <c r="J21" s="28">
        <f t="shared" si="4"/>
        <v>688812.47</v>
      </c>
      <c r="K21" s="28">
        <f t="shared" si="4"/>
        <v>1030965.76</v>
      </c>
      <c r="L21" s="28">
        <f t="shared" si="4"/>
        <v>871554.64</v>
      </c>
      <c r="M21" s="28">
        <f t="shared" si="4"/>
        <v>522476.73</v>
      </c>
      <c r="N21" s="28">
        <f t="shared" si="4"/>
        <v>311941.29</v>
      </c>
      <c r="O21" s="28">
        <f aca="true" t="shared" si="5" ref="O21:O30">SUM(B21:N21)</f>
        <v>9258409.599999998</v>
      </c>
    </row>
    <row r="22" spans="1:23" ht="18.75" customHeight="1">
      <c r="A22" s="26" t="s">
        <v>33</v>
      </c>
      <c r="B22" s="28">
        <f>IF(B18&lt;&gt;0,ROUND((B18-1)*B21,2),0)</f>
        <v>269495.05</v>
      </c>
      <c r="C22" s="28">
        <f aca="true" t="shared" si="6" ref="C22:N22">IF(C18&lt;&gt;0,ROUND((C18-1)*C21,2),0)</f>
        <v>241506.08</v>
      </c>
      <c r="D22" s="28">
        <f t="shared" si="6"/>
        <v>291011.33</v>
      </c>
      <c r="E22" s="28">
        <f t="shared" si="6"/>
        <v>-44891.64</v>
      </c>
      <c r="F22" s="28">
        <f t="shared" si="6"/>
        <v>279606.38</v>
      </c>
      <c r="G22" s="28">
        <f t="shared" si="6"/>
        <v>455131.41</v>
      </c>
      <c r="H22" s="28">
        <f t="shared" si="6"/>
        <v>103456.11</v>
      </c>
      <c r="I22" s="28">
        <f t="shared" si="6"/>
        <v>175645.47</v>
      </c>
      <c r="J22" s="28">
        <f t="shared" si="6"/>
        <v>263795.22</v>
      </c>
      <c r="K22" s="28">
        <f t="shared" si="6"/>
        <v>191483.64</v>
      </c>
      <c r="L22" s="28">
        <f t="shared" si="6"/>
        <v>219689.79</v>
      </c>
      <c r="M22" s="28">
        <f t="shared" si="6"/>
        <v>107428.84</v>
      </c>
      <c r="N22" s="28">
        <f t="shared" si="6"/>
        <v>16673.06</v>
      </c>
      <c r="O22" s="28">
        <f t="shared" si="5"/>
        <v>2570030.7399999998</v>
      </c>
      <c r="W22" s="51"/>
    </row>
    <row r="23" spans="1:15" ht="18.75" customHeight="1">
      <c r="A23" s="26" t="s">
        <v>34</v>
      </c>
      <c r="B23" s="28">
        <v>64302.08</v>
      </c>
      <c r="C23" s="28">
        <v>43043.11</v>
      </c>
      <c r="D23" s="28">
        <v>31578.31</v>
      </c>
      <c r="E23" s="28">
        <v>11622.48</v>
      </c>
      <c r="F23" s="28">
        <v>39903.51</v>
      </c>
      <c r="G23" s="28">
        <v>63497.03</v>
      </c>
      <c r="H23" s="28">
        <v>7821.91</v>
      </c>
      <c r="I23" s="28">
        <v>44693.55</v>
      </c>
      <c r="J23" s="28">
        <v>38397.6</v>
      </c>
      <c r="K23" s="28">
        <v>57361.21</v>
      </c>
      <c r="L23" s="28">
        <v>52361.01</v>
      </c>
      <c r="M23" s="28">
        <v>25192.72</v>
      </c>
      <c r="N23" s="28">
        <v>15367.13</v>
      </c>
      <c r="O23" s="28">
        <f t="shared" si="5"/>
        <v>495141.65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1135.48</v>
      </c>
      <c r="C26" s="28">
        <v>846.85</v>
      </c>
      <c r="D26" s="28">
        <v>751.54</v>
      </c>
      <c r="E26" s="28">
        <v>226.01</v>
      </c>
      <c r="F26" s="28">
        <v>797.83</v>
      </c>
      <c r="G26" s="28">
        <v>1116.42</v>
      </c>
      <c r="H26" s="28">
        <v>206.95</v>
      </c>
      <c r="I26" s="28">
        <v>857.74</v>
      </c>
      <c r="J26" s="28">
        <v>743.37</v>
      </c>
      <c r="K26" s="28">
        <v>982.99</v>
      </c>
      <c r="L26" s="28">
        <v>879.52</v>
      </c>
      <c r="M26" s="28">
        <v>492.86</v>
      </c>
      <c r="N26" s="28">
        <v>261.44</v>
      </c>
      <c r="O26" s="28">
        <f t="shared" si="5"/>
        <v>9299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</v>
      </c>
      <c r="L27" s="28">
        <v>753.87</v>
      </c>
      <c r="M27" s="28">
        <v>426.68</v>
      </c>
      <c r="N27" s="28">
        <v>223.57</v>
      </c>
      <c r="O27" s="28">
        <f t="shared" si="5"/>
        <v>7897.17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21227.6</v>
      </c>
      <c r="E29" s="28">
        <v>8935.82</v>
      </c>
      <c r="F29" s="28">
        <v>27572.38</v>
      </c>
      <c r="G29" s="28">
        <v>41982.7</v>
      </c>
      <c r="H29" s="28">
        <v>19521.44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31247.39</v>
      </c>
      <c r="L30" s="28">
        <v>29154.65</v>
      </c>
      <c r="M30" s="28">
        <v>0</v>
      </c>
      <c r="N30" s="28">
        <v>0</v>
      </c>
      <c r="O30" s="28">
        <f t="shared" si="5"/>
        <v>60402.04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-119351.2</v>
      </c>
      <c r="C32" s="28">
        <f aca="true" t="shared" si="7" ref="C32:O32">+C33+C35+C48+C49+C50+C55-C56</f>
        <v>-101922.4</v>
      </c>
      <c r="D32" s="28">
        <f t="shared" si="7"/>
        <v>-88808.23999999999</v>
      </c>
      <c r="E32" s="28">
        <f t="shared" si="7"/>
        <v>-34911.5</v>
      </c>
      <c r="F32" s="28">
        <f t="shared" si="7"/>
        <v>-94897.22</v>
      </c>
      <c r="G32" s="28">
        <f t="shared" si="7"/>
        <v>-135703.31</v>
      </c>
      <c r="H32" s="28">
        <f t="shared" si="7"/>
        <v>-26420.379999999997</v>
      </c>
      <c r="I32" s="28">
        <f t="shared" si="7"/>
        <v>-116761.92000000001</v>
      </c>
      <c r="J32" s="28">
        <f t="shared" si="7"/>
        <v>-86867.2</v>
      </c>
      <c r="K32" s="28">
        <f t="shared" si="7"/>
        <v>-97111.2</v>
      </c>
      <c r="L32" s="28">
        <f t="shared" si="7"/>
        <v>-81798</v>
      </c>
      <c r="M32" s="28">
        <f t="shared" si="7"/>
        <v>-54381.6</v>
      </c>
      <c r="N32" s="28">
        <f t="shared" si="7"/>
        <v>-31473.41</v>
      </c>
      <c r="O32" s="28">
        <f t="shared" si="7"/>
        <v>-1070407.58</v>
      </c>
    </row>
    <row r="33" spans="1:15" ht="18.75" customHeight="1">
      <c r="A33" s="26" t="s">
        <v>38</v>
      </c>
      <c r="B33" s="29">
        <f>+B34</f>
        <v>-41351.2</v>
      </c>
      <c r="C33" s="29">
        <f>+C34</f>
        <v>-41672.4</v>
      </c>
      <c r="D33" s="29">
        <f aca="true" t="shared" si="8" ref="D33:O33">+D34</f>
        <v>-23764.4</v>
      </c>
      <c r="E33" s="29">
        <f t="shared" si="8"/>
        <v>-8399.6</v>
      </c>
      <c r="F33" s="29">
        <f t="shared" si="8"/>
        <v>-25207.6</v>
      </c>
      <c r="G33" s="29">
        <f t="shared" si="8"/>
        <v>-49772.8</v>
      </c>
      <c r="H33" s="29">
        <f t="shared" si="8"/>
        <v>-7409.6</v>
      </c>
      <c r="I33" s="29">
        <f t="shared" si="8"/>
        <v>-57802.8</v>
      </c>
      <c r="J33" s="29">
        <f t="shared" si="8"/>
        <v>-32617.2</v>
      </c>
      <c r="K33" s="29">
        <f t="shared" si="8"/>
        <v>-21111.2</v>
      </c>
      <c r="L33" s="29">
        <f t="shared" si="8"/>
        <v>-15048</v>
      </c>
      <c r="M33" s="29">
        <f t="shared" si="8"/>
        <v>-23381.6</v>
      </c>
      <c r="N33" s="29">
        <f t="shared" si="8"/>
        <v>-15510</v>
      </c>
      <c r="O33" s="29">
        <f t="shared" si="8"/>
        <v>-363048.4</v>
      </c>
    </row>
    <row r="34" spans="1:26" ht="18.75" customHeight="1">
      <c r="A34" s="27" t="s">
        <v>39</v>
      </c>
      <c r="B34" s="16">
        <f>ROUND((-B9)*$G$3,2)</f>
        <v>-41351.2</v>
      </c>
      <c r="C34" s="16">
        <f aca="true" t="shared" si="9" ref="C34:N34">ROUND((-C9)*$G$3,2)</f>
        <v>-41672.4</v>
      </c>
      <c r="D34" s="16">
        <f t="shared" si="9"/>
        <v>-23764.4</v>
      </c>
      <c r="E34" s="16">
        <f t="shared" si="9"/>
        <v>-8399.6</v>
      </c>
      <c r="F34" s="16">
        <f t="shared" si="9"/>
        <v>-25207.6</v>
      </c>
      <c r="G34" s="16">
        <f t="shared" si="9"/>
        <v>-49772.8</v>
      </c>
      <c r="H34" s="16">
        <f t="shared" si="9"/>
        <v>-7409.6</v>
      </c>
      <c r="I34" s="16">
        <f t="shared" si="9"/>
        <v>-57802.8</v>
      </c>
      <c r="J34" s="16">
        <f t="shared" si="9"/>
        <v>-32617.2</v>
      </c>
      <c r="K34" s="16">
        <f t="shared" si="9"/>
        <v>-21111.2</v>
      </c>
      <c r="L34" s="16">
        <f t="shared" si="9"/>
        <v>-15048</v>
      </c>
      <c r="M34" s="16">
        <f t="shared" si="9"/>
        <v>-23381.6</v>
      </c>
      <c r="N34" s="16">
        <f t="shared" si="9"/>
        <v>-15510</v>
      </c>
      <c r="O34" s="30">
        <f aca="true" t="shared" si="10" ref="O34:O56">SUM(B34:N34)</f>
        <v>-363048.4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-78000</v>
      </c>
      <c r="C35" s="29">
        <f aca="true" t="shared" si="11" ref="C35:O35">SUM(C36:C46)</f>
        <v>-60250</v>
      </c>
      <c r="D35" s="29">
        <f t="shared" si="11"/>
        <v>-65043.84</v>
      </c>
      <c r="E35" s="29">
        <f t="shared" si="11"/>
        <v>-26511.9</v>
      </c>
      <c r="F35" s="29">
        <f t="shared" si="11"/>
        <v>-69689.62</v>
      </c>
      <c r="G35" s="29">
        <f t="shared" si="11"/>
        <v>-85930.51</v>
      </c>
      <c r="H35" s="29">
        <f t="shared" si="11"/>
        <v>-19010.78</v>
      </c>
      <c r="I35" s="29">
        <f t="shared" si="11"/>
        <v>-58959.12</v>
      </c>
      <c r="J35" s="29">
        <f t="shared" si="11"/>
        <v>-54250</v>
      </c>
      <c r="K35" s="29">
        <f t="shared" si="11"/>
        <v>-76000</v>
      </c>
      <c r="L35" s="29">
        <f t="shared" si="11"/>
        <v>-66750</v>
      </c>
      <c r="M35" s="29">
        <f t="shared" si="11"/>
        <v>-31000</v>
      </c>
      <c r="N35" s="29">
        <f t="shared" si="11"/>
        <v>-15963.41</v>
      </c>
      <c r="O35" s="29">
        <f t="shared" si="11"/>
        <v>-707359.18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-78000</v>
      </c>
      <c r="C42" s="31">
        <v>-60250</v>
      </c>
      <c r="D42" s="31">
        <v>-55000</v>
      </c>
      <c r="E42" s="31">
        <v>-23500</v>
      </c>
      <c r="F42" s="31">
        <v>-59000</v>
      </c>
      <c r="G42" s="31">
        <v>-71000</v>
      </c>
      <c r="H42" s="31">
        <v>-16250</v>
      </c>
      <c r="I42" s="31">
        <v>-47500</v>
      </c>
      <c r="J42" s="31">
        <v>-54250</v>
      </c>
      <c r="K42" s="31">
        <v>-76000</v>
      </c>
      <c r="L42" s="31">
        <v>-66750</v>
      </c>
      <c r="M42" s="31">
        <v>-31000</v>
      </c>
      <c r="N42" s="31">
        <v>-12500</v>
      </c>
      <c r="O42" s="31">
        <f t="shared" si="10"/>
        <v>-651000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-10043.84</v>
      </c>
      <c r="E44" s="31">
        <v>-3011.9</v>
      </c>
      <c r="F44" s="31">
        <v>-10689.62</v>
      </c>
      <c r="G44" s="31">
        <v>-14930.51</v>
      </c>
      <c r="H44" s="31">
        <v>-2760.78</v>
      </c>
      <c r="I44" s="31">
        <v>-11459.12</v>
      </c>
      <c r="J44" s="31">
        <v>0</v>
      </c>
      <c r="K44" s="31">
        <v>0</v>
      </c>
      <c r="L44" s="31">
        <v>0</v>
      </c>
      <c r="M44" s="31">
        <v>0</v>
      </c>
      <c r="N44" s="31">
        <v>-3463.41</v>
      </c>
      <c r="O44" s="31">
        <f>SUM(B44:N44)</f>
        <v>-56359.18000000001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60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1461390.3900000004</v>
      </c>
      <c r="C54" s="34">
        <f aca="true" t="shared" si="13" ref="C54:N54">+C20+C32</f>
        <v>1054746.1000000003</v>
      </c>
      <c r="D54" s="34">
        <f t="shared" si="13"/>
        <v>936803.5200000001</v>
      </c>
      <c r="E54" s="34">
        <f t="shared" si="13"/>
        <v>275213.95999999996</v>
      </c>
      <c r="F54" s="34">
        <f t="shared" si="13"/>
        <v>1001637.21</v>
      </c>
      <c r="G54" s="34">
        <f t="shared" si="13"/>
        <v>1399330.24</v>
      </c>
      <c r="H54" s="34">
        <f t="shared" si="13"/>
        <v>269178.85</v>
      </c>
      <c r="I54" s="34">
        <f t="shared" si="13"/>
        <v>1071084.09</v>
      </c>
      <c r="J54" s="34">
        <f t="shared" si="13"/>
        <v>934265.33</v>
      </c>
      <c r="K54" s="34">
        <f t="shared" si="13"/>
        <v>1259095.7199999997</v>
      </c>
      <c r="L54" s="34">
        <f t="shared" si="13"/>
        <v>1135795.85</v>
      </c>
      <c r="M54" s="34">
        <f t="shared" si="13"/>
        <v>632652.9</v>
      </c>
      <c r="N54" s="34">
        <f t="shared" si="13"/>
        <v>323381.34</v>
      </c>
      <c r="O54" s="34">
        <f>SUM(B54:N54)</f>
        <v>11754575.5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1461390.39</v>
      </c>
      <c r="C60" s="42">
        <f t="shared" si="14"/>
        <v>1054746.1</v>
      </c>
      <c r="D60" s="42">
        <f t="shared" si="14"/>
        <v>936803.52</v>
      </c>
      <c r="E60" s="42">
        <f t="shared" si="14"/>
        <v>275213.96</v>
      </c>
      <c r="F60" s="42">
        <f t="shared" si="14"/>
        <v>1001637.2</v>
      </c>
      <c r="G60" s="42">
        <f t="shared" si="14"/>
        <v>1399330.24</v>
      </c>
      <c r="H60" s="42">
        <f t="shared" si="14"/>
        <v>269178.84</v>
      </c>
      <c r="I60" s="42">
        <f t="shared" si="14"/>
        <v>1071084.09</v>
      </c>
      <c r="J60" s="42">
        <f t="shared" si="14"/>
        <v>934265.33</v>
      </c>
      <c r="K60" s="42">
        <f t="shared" si="14"/>
        <v>1259095.71</v>
      </c>
      <c r="L60" s="42">
        <f t="shared" si="14"/>
        <v>1135795.85</v>
      </c>
      <c r="M60" s="42">
        <f t="shared" si="14"/>
        <v>632652.89</v>
      </c>
      <c r="N60" s="42">
        <f t="shared" si="14"/>
        <v>323381.35</v>
      </c>
      <c r="O60" s="34">
        <f t="shared" si="14"/>
        <v>11754575.47</v>
      </c>
      <c r="Q60"/>
    </row>
    <row r="61" spans="1:18" ht="18.75" customHeight="1">
      <c r="A61" s="26" t="s">
        <v>53</v>
      </c>
      <c r="B61" s="42">
        <v>1195140.18</v>
      </c>
      <c r="C61" s="42">
        <v>748648.56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1943788.74</v>
      </c>
      <c r="P61"/>
      <c r="Q61"/>
      <c r="R61" s="41"/>
    </row>
    <row r="62" spans="1:16" ht="18.75" customHeight="1">
      <c r="A62" s="26" t="s">
        <v>54</v>
      </c>
      <c r="B62" s="42">
        <v>266250.21</v>
      </c>
      <c r="C62" s="42">
        <v>306097.54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572347.75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936803.52</v>
      </c>
      <c r="E63" s="43">
        <v>0</v>
      </c>
      <c r="F63" s="43">
        <v>0</v>
      </c>
      <c r="G63" s="43">
        <v>0</v>
      </c>
      <c r="H63" s="42">
        <v>269178.84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1205982.36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275213.96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275213.96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1001637.2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1001637.2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1399330.24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1399330.24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1071084.09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1071084.09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934265.33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934265.33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1259095.71</v>
      </c>
      <c r="L69" s="29">
        <v>1135795.85</v>
      </c>
      <c r="M69" s="43">
        <v>0</v>
      </c>
      <c r="N69" s="43">
        <v>0</v>
      </c>
      <c r="O69" s="34">
        <f t="shared" si="15"/>
        <v>2394891.56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632652.89</v>
      </c>
      <c r="N70" s="43">
        <v>0</v>
      </c>
      <c r="O70" s="34">
        <f t="shared" si="15"/>
        <v>632652.89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323381.35</v>
      </c>
      <c r="O71" s="46">
        <f t="shared" si="15"/>
        <v>323381.35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2023-10-18T11:03:29Z</dcterms:modified>
  <cp:category/>
  <cp:version/>
  <cp:contentType/>
  <cp:contentStatus/>
</cp:coreProperties>
</file>