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<sst xmlns="http://schemas.openxmlformats.org/spreadsheetml/2006/main" count="89" uniqueCount="86">
  <si>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</si>
  <si>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</si>
  <si>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</si>
  <si>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</si>
  <si>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</si>
  <si>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</si>
  <si>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</si>
  <si>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</si>
  <si>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</si>
  <si>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</si>
  <si>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</si>
  <si>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</si>
  <si>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</si>
  <si>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</si>
  <si>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</si>
  <si>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</si>
  <si>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</si>
  <si>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</si>
  <si>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</si>
  <si>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</si>
  <si>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</si>
  <si>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</si>
  <si>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</si>
  <si>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</si>
  <si>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</si>
  <si>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</si>
  <si>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</si>
  <si>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</si>
  <si>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</si>
  <si>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</si>
  <si>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</si>
  <si>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</si>
  <si>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</si>
  <si>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</si>
  <si>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</si>
  <si>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</si>
  <si>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</si>
  <si>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</si>
  <si>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</si>
  <si>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</si>
  <si>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</si>
  <si>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</si>
  <si>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</si>
  <si>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</si>
  <si>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</si>
  <si>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</si>
  <si>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</si>
  <si>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</si>
  <si>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</si>
  <si>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</si>
  <si>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</si>
  <si>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</si>
  <si>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</si>
  <si>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</si>
  <si>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</si>
  <si>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</si>
  <si>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</si>
  <si>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</si>
  <si>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</si>
  <si>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</si>
  <si>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</si>
  <si>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</si>
  <si>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</si>
  <si>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</si>
  <si>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</si>
  <si>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</si>
  <si>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</si>
  <si>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</si>
  <si>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</si>
  <si>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</si>
  <si>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</si>
  <si>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</si>
  <si>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</si>
  <si>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</si>
  <si>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</si>
  <si>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</si>
  <si>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</si>
  <si>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</si>
  <si>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</si>
  <si>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</si>
  <si>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</si>
  <si>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</si>
  <si>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</si>
  <si>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04/10/23 - VENCIMENTO 11/10/23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</si>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</sst>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399360</v>
      </c>
      <c r="C7" s="9">
        <f t="shared" si="0"/>
        <v>276092</v>
      </c>
      <c r="D7" s="9">
        <f t="shared" si="0"/>
        <v>254788</v>
      </c>
      <c r="E7" s="9">
        <f t="shared" si="0"/>
        <v>72102</v>
      </c>
      <c r="F7" s="9">
        <f t="shared" si="0"/>
        <v>239724</v>
      </c>
      <c r="G7" s="9">
        <f t="shared" si="0"/>
        <v>378095</v>
      </c>
      <c r="H7" s="9">
        <f t="shared" si="0"/>
        <v>49440</v>
      </c>
      <c r="I7" s="9">
        <f t="shared" si="0"/>
        <v>300724</v>
      </c>
      <c r="J7" s="9">
        <f t="shared" si="0"/>
        <v>224614</v>
      </c>
      <c r="K7" s="9">
        <f t="shared" si="0"/>
        <v>341214</v>
      </c>
      <c r="L7" s="9">
        <f t="shared" si="0"/>
        <v>269571</v>
      </c>
      <c r="M7" s="9">
        <f t="shared" si="0"/>
        <v>138513</v>
      </c>
      <c r="N7" s="9">
        <f t="shared" si="0"/>
        <v>91060</v>
      </c>
      <c r="O7" s="9">
        <f t="shared" si="0"/>
        <v>3035297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9285</v>
      </c>
      <c r="C8" s="11">
        <f t="shared" si="1"/>
        <v>9666</v>
      </c>
      <c r="D8" s="11">
        <f t="shared" si="1"/>
        <v>5549</v>
      </c>
      <c r="E8" s="11">
        <f t="shared" si="1"/>
        <v>1920</v>
      </c>
      <c r="F8" s="11">
        <f t="shared" si="1"/>
        <v>5602</v>
      </c>
      <c r="G8" s="11">
        <f t="shared" si="1"/>
        <v>11320</v>
      </c>
      <c r="H8" s="11">
        <f t="shared" si="1"/>
        <v>1690</v>
      </c>
      <c r="I8" s="11">
        <f t="shared" si="1"/>
        <v>12647</v>
      </c>
      <c r="J8" s="11">
        <f t="shared" si="1"/>
        <v>7318</v>
      </c>
      <c r="K8" s="11">
        <f t="shared" si="1"/>
        <v>4899</v>
      </c>
      <c r="L8" s="11">
        <f t="shared" si="1"/>
        <v>3439</v>
      </c>
      <c r="M8" s="11">
        <f t="shared" si="1"/>
        <v>5300</v>
      </c>
      <c r="N8" s="11">
        <f t="shared" si="1"/>
        <v>3645</v>
      </c>
      <c r="O8" s="11">
        <f t="shared" si="1"/>
        <v>82280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9285</v>
      </c>
      <c r="C9" s="11">
        <v>9666</v>
      </c>
      <c r="D9" s="11">
        <v>5549</v>
      </c>
      <c r="E9" s="11">
        <v>1920</v>
      </c>
      <c r="F9" s="11">
        <v>5602</v>
      </c>
      <c r="G9" s="11">
        <v>11320</v>
      </c>
      <c r="H9" s="11">
        <v>1690</v>
      </c>
      <c r="I9" s="11">
        <v>12647</v>
      </c>
      <c r="J9" s="11">
        <v>7318</v>
      </c>
      <c r="K9" s="11">
        <v>4899</v>
      </c>
      <c r="L9" s="11">
        <v>3437</v>
      </c>
      <c r="M9" s="11">
        <v>5300</v>
      </c>
      <c r="N9" s="11">
        <v>3629</v>
      </c>
      <c r="O9" s="11">
        <f>SUM(B9:N9)</f>
        <v>82262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16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390075</v>
      </c>
      <c r="C11" s="13">
        <v>266426</v>
      </c>
      <c r="D11" s="13">
        <v>249239</v>
      </c>
      <c r="E11" s="13">
        <v>70182</v>
      </c>
      <c r="F11" s="13">
        <v>234122</v>
      </c>
      <c r="G11" s="13">
        <v>366775</v>
      </c>
      <c r="H11" s="13">
        <v>47750</v>
      </c>
      <c r="I11" s="13">
        <v>288077</v>
      </c>
      <c r="J11" s="13">
        <v>217296</v>
      </c>
      <c r="K11" s="13">
        <v>336315</v>
      </c>
      <c r="L11" s="13">
        <v>266132</v>
      </c>
      <c r="M11" s="13">
        <v>133213</v>
      </c>
      <c r="N11" s="13">
        <v>87415</v>
      </c>
      <c r="O11" s="11">
        <f>SUM(B11:N11)</f>
        <v>2953017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28767</v>
      </c>
      <c r="C12" s="13">
        <v>24688</v>
      </c>
      <c r="D12" s="13">
        <v>19852</v>
      </c>
      <c r="E12" s="13">
        <v>7886</v>
      </c>
      <c r="F12" s="13">
        <v>22156</v>
      </c>
      <c r="G12" s="13">
        <v>36302</v>
      </c>
      <c r="H12" s="13">
        <v>5117</v>
      </c>
      <c r="I12" s="13">
        <v>28334</v>
      </c>
      <c r="J12" s="13">
        <v>18994</v>
      </c>
      <c r="K12" s="13">
        <v>24097</v>
      </c>
      <c r="L12" s="13">
        <v>18693</v>
      </c>
      <c r="M12" s="13">
        <v>6771</v>
      </c>
      <c r="N12" s="13">
        <v>3894</v>
      </c>
      <c r="O12" s="11">
        <f>SUM(B12:N12)</f>
        <v>245551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361308</v>
      </c>
      <c r="C13" s="15">
        <f t="shared" si="2"/>
        <v>241738</v>
      </c>
      <c r="D13" s="15">
        <f t="shared" si="2"/>
        <v>229387</v>
      </c>
      <c r="E13" s="15">
        <f t="shared" si="2"/>
        <v>62296</v>
      </c>
      <c r="F13" s="15">
        <f t="shared" si="2"/>
        <v>211966</v>
      </c>
      <c r="G13" s="15">
        <f t="shared" si="2"/>
        <v>330473</v>
      </c>
      <c r="H13" s="15">
        <f t="shared" si="2"/>
        <v>42633</v>
      </c>
      <c r="I13" s="15">
        <f t="shared" si="2"/>
        <v>259743</v>
      </c>
      <c r="J13" s="15">
        <f t="shared" si="2"/>
        <v>198302</v>
      </c>
      <c r="K13" s="15">
        <f t="shared" si="2"/>
        <v>312218</v>
      </c>
      <c r="L13" s="15">
        <f t="shared" si="2"/>
        <v>247439</v>
      </c>
      <c r="M13" s="15">
        <f t="shared" si="2"/>
        <v>126442</v>
      </c>
      <c r="N13" s="15">
        <f t="shared" si="2"/>
        <v>83521</v>
      </c>
      <c r="O13" s="11">
        <f>SUM(B13:N13)</f>
        <v>2707466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1.232471172888417</v>
      </c>
      <c r="C18" s="19">
        <v>1.289963047535073</v>
      </c>
      <c r="D18" s="19">
        <v>1.413814395727006</v>
      </c>
      <c r="E18" s="19">
        <v>0.869177394040275</v>
      </c>
      <c r="F18" s="19">
        <v>1.376805218730854</v>
      </c>
      <c r="G18" s="19">
        <v>1.47690814160597</v>
      </c>
      <c r="H18" s="19">
        <v>1.587540608530653</v>
      </c>
      <c r="I18" s="19">
        <v>1.20215592200635</v>
      </c>
      <c r="J18" s="19">
        <v>1.411234168665357</v>
      </c>
      <c r="K18" s="19">
        <v>1.240242458925934</v>
      </c>
      <c r="L18" s="19">
        <v>1.239391648126815</v>
      </c>
      <c r="M18" s="19">
        <v>1.213711001392373</v>
      </c>
      <c r="N18" s="19">
        <v>1.055607241090198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1583914.94</v>
      </c>
      <c r="C20" s="24">
        <f aca="true" t="shared" si="3" ref="C20:N20">SUM(C21:C30)</f>
        <v>1158871.34</v>
      </c>
      <c r="D20" s="24">
        <f t="shared" si="3"/>
        <v>1018876.17</v>
      </c>
      <c r="E20" s="24">
        <f t="shared" si="3"/>
        <v>309335.21</v>
      </c>
      <c r="F20" s="24">
        <f t="shared" si="3"/>
        <v>1093872.1</v>
      </c>
      <c r="G20" s="24">
        <f t="shared" si="3"/>
        <v>1534228.7399999998</v>
      </c>
      <c r="H20" s="24">
        <f t="shared" si="3"/>
        <v>298405.71</v>
      </c>
      <c r="I20" s="24">
        <f t="shared" si="3"/>
        <v>1186342.44</v>
      </c>
      <c r="J20" s="24">
        <f t="shared" si="3"/>
        <v>1034224.7300000001</v>
      </c>
      <c r="K20" s="24">
        <f t="shared" si="3"/>
        <v>1352401.9899999998</v>
      </c>
      <c r="L20" s="24">
        <f t="shared" si="3"/>
        <v>1221001.6600000004</v>
      </c>
      <c r="M20" s="24">
        <f t="shared" si="3"/>
        <v>693590.0200000001</v>
      </c>
      <c r="N20" s="24">
        <f t="shared" si="3"/>
        <v>354704.18</v>
      </c>
      <c r="O20" s="24">
        <f>O21+O22+O23+O24+O25+O26+O27+O28+O29+O30</f>
        <v>12839769.229999999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1178910.72</v>
      </c>
      <c r="C21" s="28">
        <f aca="true" t="shared" si="4" ref="C21:N21">ROUND((C15+C16)*C7,2)</f>
        <v>841970.16</v>
      </c>
      <c r="D21" s="28">
        <f t="shared" si="4"/>
        <v>681430.51</v>
      </c>
      <c r="E21" s="28">
        <f t="shared" si="4"/>
        <v>329434.04</v>
      </c>
      <c r="F21" s="28">
        <f t="shared" si="4"/>
        <v>743120.43</v>
      </c>
      <c r="G21" s="28">
        <f t="shared" si="4"/>
        <v>964369.11</v>
      </c>
      <c r="H21" s="28">
        <f t="shared" si="4"/>
        <v>169312.22</v>
      </c>
      <c r="I21" s="28">
        <f t="shared" si="4"/>
        <v>910622.34</v>
      </c>
      <c r="J21" s="28">
        <f t="shared" si="4"/>
        <v>684106.86</v>
      </c>
      <c r="K21" s="28">
        <f t="shared" si="4"/>
        <v>982320.98</v>
      </c>
      <c r="L21" s="28">
        <f t="shared" si="4"/>
        <v>883653.74</v>
      </c>
      <c r="M21" s="28">
        <f t="shared" si="4"/>
        <v>523925.42</v>
      </c>
      <c r="N21" s="28">
        <f t="shared" si="4"/>
        <v>311124.7</v>
      </c>
      <c r="O21" s="28">
        <f aca="true" t="shared" si="5" ref="O21:O30">SUM(B21:N21)</f>
        <v>9204301.229999999</v>
      </c>
    </row>
    <row r="22" spans="1:23" ht="18.75" customHeight="1">
      <c r="A22" s="26" t="s">
        <v>33</v>
      </c>
      <c r="B22" s="28">
        <f>IF(B18&lt;&gt;0,ROUND((B18-1)*B21,2),0)</f>
        <v>274062.76</v>
      </c>
      <c r="C22" s="28">
        <f aca="true" t="shared" si="6" ref="C22:N22">IF(C18&lt;&gt;0,ROUND((C18-1)*C21,2),0)</f>
        <v>244140.23</v>
      </c>
      <c r="D22" s="28">
        <f t="shared" si="6"/>
        <v>281985.75</v>
      </c>
      <c r="E22" s="28">
        <f t="shared" si="6"/>
        <v>-43097.42</v>
      </c>
      <c r="F22" s="28">
        <f t="shared" si="6"/>
        <v>280011.66</v>
      </c>
      <c r="G22" s="28">
        <f t="shared" si="6"/>
        <v>459915.48</v>
      </c>
      <c r="H22" s="28">
        <f t="shared" si="6"/>
        <v>99477.8</v>
      </c>
      <c r="I22" s="28">
        <f t="shared" si="6"/>
        <v>184087.7</v>
      </c>
      <c r="J22" s="28">
        <f t="shared" si="6"/>
        <v>281328.12</v>
      </c>
      <c r="K22" s="28">
        <f t="shared" si="6"/>
        <v>235995.21</v>
      </c>
      <c r="L22" s="28">
        <f t="shared" si="6"/>
        <v>211539.33</v>
      </c>
      <c r="M22" s="28">
        <f t="shared" si="6"/>
        <v>111968.63</v>
      </c>
      <c r="N22" s="28">
        <f t="shared" si="6"/>
        <v>17300.79</v>
      </c>
      <c r="O22" s="28">
        <f t="shared" si="5"/>
        <v>2638716.04</v>
      </c>
      <c r="W22" s="51"/>
    </row>
    <row r="23" spans="1:15" ht="18.75" customHeight="1">
      <c r="A23" s="26" t="s">
        <v>34</v>
      </c>
      <c r="B23" s="28">
        <v>64726.38</v>
      </c>
      <c r="C23" s="28">
        <v>43169.88</v>
      </c>
      <c r="D23" s="28">
        <v>30760.62</v>
      </c>
      <c r="E23" s="28">
        <v>11777.57</v>
      </c>
      <c r="F23" s="28">
        <v>39638.21</v>
      </c>
      <c r="G23" s="28">
        <v>63779.63</v>
      </c>
      <c r="H23" s="28">
        <v>7874.65</v>
      </c>
      <c r="I23" s="28">
        <v>44292.03</v>
      </c>
      <c r="J23" s="28">
        <v>38650.26</v>
      </c>
      <c r="K23" s="28">
        <v>57618.68</v>
      </c>
      <c r="L23" s="28">
        <v>51751.08</v>
      </c>
      <c r="M23" s="28">
        <v>25757.04</v>
      </c>
      <c r="N23" s="28">
        <v>15413.62</v>
      </c>
      <c r="O23" s="28">
        <f t="shared" si="5"/>
        <v>495209.64999999997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1138.2</v>
      </c>
      <c r="C26" s="28">
        <v>846.85</v>
      </c>
      <c r="D26" s="28">
        <v>746.1</v>
      </c>
      <c r="E26" s="28">
        <v>223.28</v>
      </c>
      <c r="F26" s="28">
        <v>797.83</v>
      </c>
      <c r="G26" s="28">
        <v>1116.42</v>
      </c>
      <c r="H26" s="28">
        <v>209.67</v>
      </c>
      <c r="I26" s="28">
        <v>855.01</v>
      </c>
      <c r="J26" s="28">
        <v>754.26</v>
      </c>
      <c r="K26" s="28">
        <v>980.27</v>
      </c>
      <c r="L26" s="28">
        <v>882.24</v>
      </c>
      <c r="M26" s="28">
        <v>495.58</v>
      </c>
      <c r="N26" s="28">
        <v>253.24</v>
      </c>
      <c r="O26" s="28">
        <f t="shared" si="5"/>
        <v>9298.95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659.8</v>
      </c>
      <c r="K27" s="28">
        <v>849.3</v>
      </c>
      <c r="L27" s="28">
        <v>753.87</v>
      </c>
      <c r="M27" s="28">
        <v>426.68</v>
      </c>
      <c r="N27" s="28">
        <v>223.57</v>
      </c>
      <c r="O27" s="28">
        <f t="shared" si="5"/>
        <v>7898.530000000001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21227.6</v>
      </c>
      <c r="E29" s="28">
        <v>8935.82</v>
      </c>
      <c r="F29" s="28">
        <v>27572.38</v>
      </c>
      <c r="G29" s="28">
        <v>41982.7</v>
      </c>
      <c r="H29" s="28">
        <v>19521.44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31320.92</v>
      </c>
      <c r="L30" s="28">
        <v>29221.03</v>
      </c>
      <c r="M30" s="28">
        <v>0</v>
      </c>
      <c r="N30" s="28">
        <v>0</v>
      </c>
      <c r="O30" s="28">
        <f t="shared" si="5"/>
        <v>60541.95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-118854</v>
      </c>
      <c r="C32" s="28">
        <f aca="true" t="shared" si="7" ref="C32:O32">+C33+C35+C48+C49+C50+C55-C56</f>
        <v>-102780.4</v>
      </c>
      <c r="D32" s="28">
        <f t="shared" si="7"/>
        <v>-89392.09</v>
      </c>
      <c r="E32" s="28">
        <f t="shared" si="7"/>
        <v>-34951.99</v>
      </c>
      <c r="F32" s="28">
        <f t="shared" si="7"/>
        <v>-94311.8</v>
      </c>
      <c r="G32" s="28">
        <f t="shared" si="7"/>
        <v>-135730.46</v>
      </c>
      <c r="H32" s="28">
        <f t="shared" si="7"/>
        <v>-26474.84</v>
      </c>
      <c r="I32" s="28">
        <f t="shared" si="7"/>
        <v>-114590.89</v>
      </c>
      <c r="J32" s="28">
        <f t="shared" si="7"/>
        <v>-86449.2</v>
      </c>
      <c r="K32" s="28">
        <f t="shared" si="7"/>
        <v>-97555.6</v>
      </c>
      <c r="L32" s="28">
        <f t="shared" si="7"/>
        <v>-81872.8</v>
      </c>
      <c r="M32" s="28">
        <f t="shared" si="7"/>
        <v>-54320</v>
      </c>
      <c r="N32" s="28">
        <f t="shared" si="7"/>
        <v>-31929.5</v>
      </c>
      <c r="O32" s="28">
        <f t="shared" si="7"/>
        <v>-1069213.5699999998</v>
      </c>
    </row>
    <row r="33" spans="1:15" ht="18.75" customHeight="1">
      <c r="A33" s="26" t="s">
        <v>38</v>
      </c>
      <c r="B33" s="29">
        <f>+B34</f>
        <v>-40854</v>
      </c>
      <c r="C33" s="29">
        <f>+C34</f>
        <v>-42530.4</v>
      </c>
      <c r="D33" s="29">
        <f aca="true" t="shared" si="8" ref="D33:O33">+D34</f>
        <v>-24415.6</v>
      </c>
      <c r="E33" s="29">
        <f t="shared" si="8"/>
        <v>-8448</v>
      </c>
      <c r="F33" s="29">
        <f t="shared" si="8"/>
        <v>-24648.8</v>
      </c>
      <c r="G33" s="29">
        <f t="shared" si="8"/>
        <v>-49808</v>
      </c>
      <c r="H33" s="29">
        <f t="shared" si="8"/>
        <v>-7436</v>
      </c>
      <c r="I33" s="29">
        <f t="shared" si="8"/>
        <v>-55646.8</v>
      </c>
      <c r="J33" s="29">
        <f t="shared" si="8"/>
        <v>-32199.2</v>
      </c>
      <c r="K33" s="29">
        <f t="shared" si="8"/>
        <v>-21555.6</v>
      </c>
      <c r="L33" s="29">
        <f t="shared" si="8"/>
        <v>-15122.8</v>
      </c>
      <c r="M33" s="29">
        <f t="shared" si="8"/>
        <v>-23320</v>
      </c>
      <c r="N33" s="29">
        <f t="shared" si="8"/>
        <v>-15967.6</v>
      </c>
      <c r="O33" s="29">
        <f t="shared" si="8"/>
        <v>-361952.79999999993</v>
      </c>
    </row>
    <row r="34" spans="1:26" ht="18.75" customHeight="1">
      <c r="A34" s="27" t="s">
        <v>39</v>
      </c>
      <c r="B34" s="16">
        <f>ROUND((-B9)*$G$3,2)</f>
        <v>-40854</v>
      </c>
      <c r="C34" s="16">
        <f aca="true" t="shared" si="9" ref="C34:N34">ROUND((-C9)*$G$3,2)</f>
        <v>-42530.4</v>
      </c>
      <c r="D34" s="16">
        <f t="shared" si="9"/>
        <v>-24415.6</v>
      </c>
      <c r="E34" s="16">
        <f t="shared" si="9"/>
        <v>-8448</v>
      </c>
      <c r="F34" s="16">
        <f t="shared" si="9"/>
        <v>-24648.8</v>
      </c>
      <c r="G34" s="16">
        <f t="shared" si="9"/>
        <v>-49808</v>
      </c>
      <c r="H34" s="16">
        <f t="shared" si="9"/>
        <v>-7436</v>
      </c>
      <c r="I34" s="16">
        <f t="shared" si="9"/>
        <v>-55646.8</v>
      </c>
      <c r="J34" s="16">
        <f t="shared" si="9"/>
        <v>-32199.2</v>
      </c>
      <c r="K34" s="16">
        <f t="shared" si="9"/>
        <v>-21555.6</v>
      </c>
      <c r="L34" s="16">
        <f t="shared" si="9"/>
        <v>-15122.8</v>
      </c>
      <c r="M34" s="16">
        <f t="shared" si="9"/>
        <v>-23320</v>
      </c>
      <c r="N34" s="16">
        <f t="shared" si="9"/>
        <v>-15967.6</v>
      </c>
      <c r="O34" s="30">
        <f aca="true" t="shared" si="10" ref="O34:O56">SUM(B34:N34)</f>
        <v>-361952.79999999993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-78000</v>
      </c>
      <c r="C35" s="29">
        <f aca="true" t="shared" si="11" ref="C35:O35">SUM(C36:C46)</f>
        <v>-60250</v>
      </c>
      <c r="D35" s="29">
        <f t="shared" si="11"/>
        <v>-64976.49</v>
      </c>
      <c r="E35" s="29">
        <f t="shared" si="11"/>
        <v>-26503.989999999998</v>
      </c>
      <c r="F35" s="29">
        <f t="shared" si="11"/>
        <v>-69663</v>
      </c>
      <c r="G35" s="29">
        <f t="shared" si="11"/>
        <v>-85922.45999999999</v>
      </c>
      <c r="H35" s="29">
        <f t="shared" si="11"/>
        <v>-19038.84</v>
      </c>
      <c r="I35" s="29">
        <f t="shared" si="11"/>
        <v>-58944.09</v>
      </c>
      <c r="J35" s="29">
        <f t="shared" si="11"/>
        <v>-54250</v>
      </c>
      <c r="K35" s="29">
        <f t="shared" si="11"/>
        <v>-76000</v>
      </c>
      <c r="L35" s="29">
        <f t="shared" si="11"/>
        <v>-66750</v>
      </c>
      <c r="M35" s="29">
        <f t="shared" si="11"/>
        <v>-31000</v>
      </c>
      <c r="N35" s="29">
        <f t="shared" si="11"/>
        <v>-15961.9</v>
      </c>
      <c r="O35" s="29">
        <f t="shared" si="11"/>
        <v>-707260.77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-78000</v>
      </c>
      <c r="C42" s="31">
        <v>-60250</v>
      </c>
      <c r="D42" s="31">
        <v>-55000</v>
      </c>
      <c r="E42" s="31">
        <v>-23500</v>
      </c>
      <c r="F42" s="31">
        <v>-59000</v>
      </c>
      <c r="G42" s="31">
        <v>-71000</v>
      </c>
      <c r="H42" s="31">
        <v>-16250</v>
      </c>
      <c r="I42" s="31">
        <v>-47500</v>
      </c>
      <c r="J42" s="31">
        <v>-54250</v>
      </c>
      <c r="K42" s="31">
        <v>-76000</v>
      </c>
      <c r="L42" s="31">
        <v>-66750</v>
      </c>
      <c r="M42" s="31">
        <v>-31000</v>
      </c>
      <c r="N42" s="31">
        <v>-12500</v>
      </c>
      <c r="O42" s="31">
        <f t="shared" si="10"/>
        <v>-651000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-9976.49</v>
      </c>
      <c r="E44" s="31">
        <v>-3003.99</v>
      </c>
      <c r="F44" s="31">
        <v>-10663</v>
      </c>
      <c r="G44" s="31">
        <v>-14922.46</v>
      </c>
      <c r="H44" s="31">
        <v>-2788.84</v>
      </c>
      <c r="I44" s="31">
        <v>-11444.09</v>
      </c>
      <c r="J44" s="31">
        <v>0</v>
      </c>
      <c r="K44" s="31">
        <v>0</v>
      </c>
      <c r="L44" s="31">
        <v>0</v>
      </c>
      <c r="M44" s="31">
        <v>0</v>
      </c>
      <c r="N44" s="31">
        <v>-3461.9</v>
      </c>
      <c r="O44" s="31">
        <f>SUM(B44:N44)</f>
        <v>-56260.77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1465060.94</v>
      </c>
      <c r="C54" s="34">
        <f aca="true" t="shared" si="13" ref="C54:N54">+C20+C32</f>
        <v>1056090.9400000002</v>
      </c>
      <c r="D54" s="34">
        <f t="shared" si="13"/>
        <v>929484.0800000001</v>
      </c>
      <c r="E54" s="34">
        <f t="shared" si="13"/>
        <v>274383.22000000003</v>
      </c>
      <c r="F54" s="34">
        <f t="shared" si="13"/>
        <v>999560.3</v>
      </c>
      <c r="G54" s="34">
        <f t="shared" si="13"/>
        <v>1398498.2799999998</v>
      </c>
      <c r="H54" s="34">
        <f t="shared" si="13"/>
        <v>271930.87</v>
      </c>
      <c r="I54" s="34">
        <f t="shared" si="13"/>
        <v>1071751.55</v>
      </c>
      <c r="J54" s="34">
        <f t="shared" si="13"/>
        <v>947775.5300000001</v>
      </c>
      <c r="K54" s="34">
        <f t="shared" si="13"/>
        <v>1254846.3899999997</v>
      </c>
      <c r="L54" s="34">
        <f t="shared" si="13"/>
        <v>1139128.8600000003</v>
      </c>
      <c r="M54" s="34">
        <f t="shared" si="13"/>
        <v>639270.0200000001</v>
      </c>
      <c r="N54" s="34">
        <f t="shared" si="13"/>
        <v>322774.68</v>
      </c>
      <c r="O54" s="34">
        <f>SUM(B54:N54)</f>
        <v>11770555.659999996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60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1465060.94</v>
      </c>
      <c r="C60" s="42">
        <f t="shared" si="14"/>
        <v>1056090.95</v>
      </c>
      <c r="D60" s="42">
        <f t="shared" si="14"/>
        <v>929484.08</v>
      </c>
      <c r="E60" s="42">
        <f t="shared" si="14"/>
        <v>274383.22</v>
      </c>
      <c r="F60" s="42">
        <f t="shared" si="14"/>
        <v>999560.29</v>
      </c>
      <c r="G60" s="42">
        <f t="shared" si="14"/>
        <v>1398498.28</v>
      </c>
      <c r="H60" s="42">
        <f t="shared" si="14"/>
        <v>271930.88</v>
      </c>
      <c r="I60" s="42">
        <f t="shared" si="14"/>
        <v>1071751.55</v>
      </c>
      <c r="J60" s="42">
        <f t="shared" si="14"/>
        <v>947775.53</v>
      </c>
      <c r="K60" s="42">
        <f t="shared" si="14"/>
        <v>1254846.39</v>
      </c>
      <c r="L60" s="42">
        <f t="shared" si="14"/>
        <v>1139128.85</v>
      </c>
      <c r="M60" s="42">
        <f t="shared" si="14"/>
        <v>639270.02</v>
      </c>
      <c r="N60" s="42">
        <f t="shared" si="14"/>
        <v>322774.68</v>
      </c>
      <c r="O60" s="34">
        <f t="shared" si="14"/>
        <v>11770555.66</v>
      </c>
      <c r="Q60"/>
    </row>
    <row r="61" spans="1:18" ht="18.75" customHeight="1">
      <c r="A61" s="26" t="s">
        <v>53</v>
      </c>
      <c r="B61" s="42">
        <v>1198113.33</v>
      </c>
      <c r="C61" s="42">
        <v>749593.99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1947707.32</v>
      </c>
      <c r="P61"/>
      <c r="Q61"/>
      <c r="R61" s="41"/>
    </row>
    <row r="62" spans="1:16" ht="18.75" customHeight="1">
      <c r="A62" s="26" t="s">
        <v>54</v>
      </c>
      <c r="B62" s="42">
        <v>266947.61</v>
      </c>
      <c r="C62" s="42">
        <v>306496.96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573444.5700000001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929484.08</v>
      </c>
      <c r="E63" s="43">
        <v>0</v>
      </c>
      <c r="F63" s="43">
        <v>0</v>
      </c>
      <c r="G63" s="43">
        <v>0</v>
      </c>
      <c r="H63" s="42">
        <v>271930.88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1201414.96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274383.22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274383.22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999560.29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999560.29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1398498.28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1398498.28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1071751.55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1071751.55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947775.53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947775.53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1254846.39</v>
      </c>
      <c r="L69" s="29">
        <v>1139128.85</v>
      </c>
      <c r="M69" s="43">
        <v>0</v>
      </c>
      <c r="N69" s="43">
        <v>0</v>
      </c>
      <c r="O69" s="34">
        <f t="shared" si="15"/>
        <v>2393975.24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639270.02</v>
      </c>
      <c r="N70" s="43">
        <v>0</v>
      </c>
      <c r="O70" s="34">
        <f t="shared" si="15"/>
        <v>639270.02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322774.68</v>
      </c>
      <c r="O71" s="46">
        <f t="shared" si="15"/>
        <v>322774.68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2023-10-11T12:55:06Z</dcterms:modified>
  <cp:category/>
  <cp:version/>
  <cp:contentType/>
  <cp:contentStatus/>
</cp:coreProperties>
</file>