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<sst xmlns="http://schemas.openxmlformats.org/spreadsheetml/2006/main" count="85" uniqueCount="84">
  <si>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</si>
  <si>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</si>
  <si>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</si>
  <si>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</si>
  <si>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</si>
  <si>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</si>
  <si>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</si>
  <si>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</si>
  <si>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</si>
  <si>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</si>
  <si>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</si>
  <si>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</si>
  <si>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</si>
  <si>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</si>
  <si>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</si>
  <si>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</si>
  <si>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</si>
  <si>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</si>
  <si>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</si>
  <si>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</si>
  <si>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</si>
  <si>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</si>
  <si>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</si>
  <si>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</si>
  <si>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</si>
  <si>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</si>
  <si>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</si>
  <si>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</si>
  <si>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</si>
  <si>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</si>
  <si>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</si>
  <si>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</si>
  <si>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</si>
  <si>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</si>
  <si>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</si>
  <si>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</si>
  <si>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</si>
  <si>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</si>
  <si>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</si>
  <si>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</si>
  <si>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</si>
  <si>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</si>
  <si>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</si>
  <si>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</si>
  <si>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</si>
  <si>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</si>
  <si>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</si>
  <si>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</si>
  <si>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</si>
  <si>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</si>
  <si>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</si>
  <si>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</si>
  <si>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</si>
  <si>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</si>
  <si>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</si>
  <si>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</si>
  <si>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</si>
  <si>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</si>
  <si>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</si>
  <si>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</si>
  <si>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</si>
  <si>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</si>
  <si>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</si>
  <si>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</si>
  <si>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</si>
  <si>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</si>
  <si>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</si>
  <si>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</si>
  <si>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</si>
  <si>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</si>
  <si>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</si>
  <si>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</si>
  <si>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</si>
  <si>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</si>
  <si>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</si>
  <si>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</si>
  <si>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</si>
  <si>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4.9. Remuneração Veículos Elétricos</t>
  </si>
  <si>
    <t>5.3. Revisão de Remuneração pelo Transporte Coletivo ¹</t>
  </si>
  <si>
    <t xml:space="preserve"> ¹ Revisões de passageiros transportados, ar condicionado, veículos elétricos e fator de transição, setembro/23. Total de 242.848 passageiros revisão.</t>
  </si>
  <si>
    <t>5.2.10. Chip Claro</t>
  </si>
  <si>
    <t xml:space="preserve">   Rede da madrugada, Arla 32 e equipamentos embarcados de setembro.</t>
  </si>
  <si>
    <t>PERÍODO DE OPERAÇÃO DE 01/10/23 A 31/10/23 - VENCIMENTO DE 06/10/23 A 08/11/23</t>
  </si>
  <si>
    <t>3. Fator de Transição na Remuneração (Cálculo diário)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</si>
</sst>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  <numFmt numFmtId="172" formatCode="_(* #,##0.0_);_(* \(#,##0.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00_);_(* \(#,##0.000\);_(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" sqref="A1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9.00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9"/>
      <c r="B3" s="52"/>
      <c r="C3" s="49"/>
      <c r="D3" s="49" t="s">
        <v>45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3" t="s">
        <v>44</v>
      </c>
      <c r="B4" s="64" t="s">
        <v>43</v>
      </c>
      <c r="C4" s="65"/>
      <c r="D4" s="65"/>
      <c r="E4" s="65"/>
      <c r="F4" s="65"/>
      <c r="G4" s="65"/>
      <c r="H4" s="65"/>
      <c r="I4" s="65"/>
      <c r="J4" s="65"/>
      <c r="K4" s="63" t="s">
        <v>42</v>
      </c>
    </row>
    <row r="5" spans="1:11" ht="43.5" customHeight="1">
      <c r="A5" s="63"/>
      <c r="B5" s="47" t="s">
        <v>55</v>
      </c>
      <c r="C5" s="47" t="s">
        <v>41</v>
      </c>
      <c r="D5" s="48" t="s">
        <v>56</v>
      </c>
      <c r="E5" s="48" t="s">
        <v>57</v>
      </c>
      <c r="F5" s="48" t="s">
        <v>58</v>
      </c>
      <c r="G5" s="47" t="s">
        <v>59</v>
      </c>
      <c r="H5" s="48" t="s">
        <v>56</v>
      </c>
      <c r="I5" s="47" t="s">
        <v>40</v>
      </c>
      <c r="J5" s="47" t="s">
        <v>60</v>
      </c>
      <c r="K5" s="63"/>
    </row>
    <row r="6" spans="1:11" ht="18.75" customHeight="1">
      <c r="A6" s="63"/>
      <c r="B6" s="46" t="s">
        <v>39</v>
      </c>
      <c r="C6" s="46" t="s">
        <v>38</v>
      </c>
      <c r="D6" s="46" t="s">
        <v>37</v>
      </c>
      <c r="E6" s="46" t="s">
        <v>36</v>
      </c>
      <c r="F6" s="46" t="s">
        <v>35</v>
      </c>
      <c r="G6" s="46" t="s">
        <v>34</v>
      </c>
      <c r="H6" s="46" t="s">
        <v>33</v>
      </c>
      <c r="I6" s="46" t="s">
        <v>32</v>
      </c>
      <c r="J6" s="46" t="s">
        <v>31</v>
      </c>
      <c r="K6" s="63"/>
    </row>
    <row r="7" spans="1:14" ht="16.5" customHeight="1">
      <c r="A7" s="12" t="s">
        <v>30</v>
      </c>
      <c r="B7" s="45">
        <f aca="true" t="shared" si="0" ref="B7:J7">+B8+B11</f>
        <v>8292600</v>
      </c>
      <c r="C7" s="45">
        <f t="shared" si="0"/>
        <v>6795098</v>
      </c>
      <c r="D7" s="45">
        <f t="shared" si="0"/>
        <v>8268015</v>
      </c>
      <c r="E7" s="45">
        <f t="shared" si="0"/>
        <v>4654956</v>
      </c>
      <c r="F7" s="45">
        <f t="shared" si="0"/>
        <v>5922036</v>
      </c>
      <c r="G7" s="45">
        <f t="shared" si="0"/>
        <v>5766514</v>
      </c>
      <c r="H7" s="45">
        <f t="shared" si="0"/>
        <v>6323782</v>
      </c>
      <c r="I7" s="45">
        <f t="shared" si="0"/>
        <v>9107538</v>
      </c>
      <c r="J7" s="45">
        <f t="shared" si="0"/>
        <v>2892835</v>
      </c>
      <c r="K7" s="37">
        <f aca="true" t="shared" si="1" ref="K7:K13">SUM(B7:J7)</f>
        <v>58023374</v>
      </c>
      <c r="L7" s="44"/>
      <c r="M7"/>
      <c r="N7"/>
    </row>
    <row r="8" spans="1:14" ht="16.5" customHeight="1">
      <c r="A8" s="42" t="s">
        <v>72</v>
      </c>
      <c r="B8" s="43">
        <f>+B9+B10</f>
        <v>389502</v>
      </c>
      <c r="C8" s="43">
        <f aca="true" t="shared" si="2" ref="C8:J8">+C9+C10</f>
        <v>411680</v>
      </c>
      <c r="D8" s="43">
        <f t="shared" si="2"/>
        <v>385901</v>
      </c>
      <c r="E8" s="43">
        <f t="shared" si="2"/>
        <v>273018</v>
      </c>
      <c r="F8" s="43">
        <f t="shared" si="2"/>
        <v>287782</v>
      </c>
      <c r="G8" s="43">
        <f t="shared" si="2"/>
        <v>158255</v>
      </c>
      <c r="H8" s="43">
        <f t="shared" si="2"/>
        <v>128728</v>
      </c>
      <c r="I8" s="43">
        <f t="shared" si="2"/>
        <v>397571</v>
      </c>
      <c r="J8" s="43">
        <f t="shared" si="2"/>
        <v>79325</v>
      </c>
      <c r="K8" s="37">
        <f t="shared" si="1"/>
        <v>2511762</v>
      </c>
      <c r="L8"/>
      <c r="M8"/>
      <c r="N8"/>
    </row>
    <row r="9" spans="1:14" ht="16.5" customHeight="1">
      <c r="A9" s="21" t="s">
        <v>29</v>
      </c>
      <c r="B9" s="43">
        <v>388153</v>
      </c>
      <c r="C9" s="43">
        <v>411640</v>
      </c>
      <c r="D9" s="43">
        <v>385880</v>
      </c>
      <c r="E9" s="43">
        <v>266683</v>
      </c>
      <c r="F9" s="43">
        <v>287427</v>
      </c>
      <c r="G9" s="43">
        <v>158178</v>
      </c>
      <c r="H9" s="43">
        <v>128728</v>
      </c>
      <c r="I9" s="43">
        <v>395700</v>
      </c>
      <c r="J9" s="43">
        <v>79325</v>
      </c>
      <c r="K9" s="37">
        <f t="shared" si="1"/>
        <v>2501714</v>
      </c>
      <c r="L9"/>
      <c r="M9"/>
      <c r="N9"/>
    </row>
    <row r="10" spans="1:14" ht="16.5" customHeight="1">
      <c r="A10" s="21" t="s">
        <v>28</v>
      </c>
      <c r="B10" s="43">
        <v>1349</v>
      </c>
      <c r="C10" s="43">
        <v>40</v>
      </c>
      <c r="D10" s="43">
        <v>21</v>
      </c>
      <c r="E10" s="43">
        <v>6335</v>
      </c>
      <c r="F10" s="43">
        <v>355</v>
      </c>
      <c r="G10" s="43">
        <v>77</v>
      </c>
      <c r="H10" s="43">
        <v>0</v>
      </c>
      <c r="I10" s="43">
        <v>1871</v>
      </c>
      <c r="J10" s="43">
        <v>0</v>
      </c>
      <c r="K10" s="37">
        <f t="shared" si="1"/>
        <v>10048</v>
      </c>
      <c r="L10"/>
      <c r="M10"/>
      <c r="N10"/>
    </row>
    <row r="11" spans="1:14" ht="16.5" customHeight="1">
      <c r="A11" s="42" t="s">
        <v>64</v>
      </c>
      <c r="B11" s="43">
        <v>7903098</v>
      </c>
      <c r="C11" s="43">
        <v>6383418</v>
      </c>
      <c r="D11" s="43">
        <v>7882114</v>
      </c>
      <c r="E11" s="43">
        <v>4381938</v>
      </c>
      <c r="F11" s="43">
        <v>5634254</v>
      </c>
      <c r="G11" s="43">
        <v>5608259</v>
      </c>
      <c r="H11" s="43">
        <v>6195054</v>
      </c>
      <c r="I11" s="43">
        <v>8709967</v>
      </c>
      <c r="J11" s="43">
        <v>2813510</v>
      </c>
      <c r="K11" s="37">
        <f t="shared" si="1"/>
        <v>55511612</v>
      </c>
      <c r="L11" s="58"/>
      <c r="M11" s="58"/>
      <c r="N11" s="58"/>
    </row>
    <row r="12" spans="1:14" ht="16.5" customHeight="1">
      <c r="A12" s="21" t="s">
        <v>75</v>
      </c>
      <c r="B12" s="43">
        <v>545678</v>
      </c>
      <c r="C12" s="43">
        <v>481392</v>
      </c>
      <c r="D12" s="43">
        <v>606370</v>
      </c>
      <c r="E12" s="43">
        <v>409551</v>
      </c>
      <c r="F12" s="43">
        <v>343921</v>
      </c>
      <c r="G12" s="43">
        <v>312089</v>
      </c>
      <c r="H12" s="43">
        <v>305849</v>
      </c>
      <c r="I12" s="43">
        <v>460435</v>
      </c>
      <c r="J12" s="43">
        <v>120845</v>
      </c>
      <c r="K12" s="37">
        <f t="shared" si="1"/>
        <v>3586130</v>
      </c>
      <c r="L12" s="58"/>
      <c r="M12" s="58"/>
      <c r="N12" s="58"/>
    </row>
    <row r="13" spans="1:14" ht="16.5" customHeight="1">
      <c r="A13" s="21" t="s">
        <v>65</v>
      </c>
      <c r="B13" s="41">
        <f>+B11-B12</f>
        <v>7357420</v>
      </c>
      <c r="C13" s="41">
        <f aca="true" t="shared" si="3" ref="C13:J13">+C11-C12</f>
        <v>5902026</v>
      </c>
      <c r="D13" s="41">
        <f t="shared" si="3"/>
        <v>7275744</v>
      </c>
      <c r="E13" s="41">
        <f t="shared" si="3"/>
        <v>3972387</v>
      </c>
      <c r="F13" s="41">
        <f t="shared" si="3"/>
        <v>5290333</v>
      </c>
      <c r="G13" s="41">
        <f t="shared" si="3"/>
        <v>5296170</v>
      </c>
      <c r="H13" s="41">
        <f t="shared" si="3"/>
        <v>5889205</v>
      </c>
      <c r="I13" s="41">
        <f t="shared" si="3"/>
        <v>8249532</v>
      </c>
      <c r="J13" s="41">
        <f t="shared" si="3"/>
        <v>2692665</v>
      </c>
      <c r="K13" s="37">
        <f t="shared" si="1"/>
        <v>51925482</v>
      </c>
      <c r="L13" s="59"/>
      <c r="M13" s="58"/>
      <c r="N13" s="58"/>
    </row>
    <row r="14" spans="1:14" ht="12" customHeight="1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37"/>
      <c r="L14"/>
      <c r="M14"/>
      <c r="N14"/>
    </row>
    <row r="15" spans="1:14" ht="15.75" customHeight="1">
      <c r="A15" s="15" t="s">
        <v>27</v>
      </c>
      <c r="B15" s="40">
        <v>4.5149</v>
      </c>
      <c r="C15" s="40">
        <v>4.96</v>
      </c>
      <c r="D15" s="40">
        <v>5.4985</v>
      </c>
      <c r="E15" s="40">
        <v>4.7806</v>
      </c>
      <c r="F15" s="40">
        <v>5.0591</v>
      </c>
      <c r="G15" s="40">
        <v>5.1103</v>
      </c>
      <c r="H15" s="40">
        <v>4.069</v>
      </c>
      <c r="I15" s="40">
        <v>4.1102</v>
      </c>
      <c r="J15" s="40">
        <v>4.6508</v>
      </c>
      <c r="K15" s="30"/>
      <c r="L15"/>
      <c r="M15"/>
      <c r="N15"/>
    </row>
    <row r="16" spans="1:12" ht="15" customHeight="1">
      <c r="A16" s="15" t="s">
        <v>66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0"/>
      <c r="L16" s="58"/>
    </row>
    <row r="17" spans="1:11" ht="12" customHeight="1">
      <c r="A17" s="16"/>
      <c r="B17" s="16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0"/>
    </row>
    <row r="18" spans="1:11" ht="16.5" customHeight="1">
      <c r="A18" s="15" t="s">
        <v>83</v>
      </c>
      <c r="B18" s="38"/>
      <c r="C18" s="38"/>
      <c r="D18" s="38"/>
      <c r="E18" s="38"/>
      <c r="F18" s="38"/>
      <c r="G18" s="38"/>
      <c r="H18" s="38"/>
      <c r="I18" s="38"/>
      <c r="J18" s="38"/>
      <c r="K18" s="30"/>
    </row>
    <row r="19" spans="1:11" ht="12" customHeight="1">
      <c r="A19" s="15"/>
      <c r="B19" s="30">
        <v>0</v>
      </c>
      <c r="C19" s="30">
        <v>0</v>
      </c>
      <c r="D19" s="30">
        <v>0</v>
      </c>
      <c r="E19" s="37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14"/>
    </row>
    <row r="20" spans="1:14" ht="16.5" customHeight="1">
      <c r="A20" s="36" t="s">
        <v>76</v>
      </c>
      <c r="B20" s="35">
        <f aca="true" t="shared" si="4" ref="B20:J20">SUM(B21:B30)</f>
        <v>44538963.94000001</v>
      </c>
      <c r="C20" s="35">
        <f t="shared" si="4"/>
        <v>41983695.51</v>
      </c>
      <c r="D20" s="35">
        <f t="shared" si="4"/>
        <v>53317427.64000001</v>
      </c>
      <c r="E20" s="35">
        <f t="shared" si="4"/>
        <v>32111096.760000005</v>
      </c>
      <c r="F20" s="35">
        <f t="shared" si="4"/>
        <v>32589056.090000007</v>
      </c>
      <c r="G20" s="35">
        <f t="shared" si="4"/>
        <v>36216998.150000006</v>
      </c>
      <c r="H20" s="35">
        <f t="shared" si="4"/>
        <v>33001388.769999992</v>
      </c>
      <c r="I20" s="35">
        <f t="shared" si="4"/>
        <v>45482370.769999996</v>
      </c>
      <c r="J20" s="35">
        <f t="shared" si="4"/>
        <v>15137916.39</v>
      </c>
      <c r="K20" s="35">
        <f aca="true" t="shared" si="5" ref="K20:K29">SUM(B20:J20)</f>
        <v>334378914.02</v>
      </c>
      <c r="L20" s="60"/>
      <c r="N20"/>
    </row>
    <row r="21" spans="1:14" ht="16.5" customHeight="1">
      <c r="A21" s="34" t="s">
        <v>26</v>
      </c>
      <c r="B21" s="57">
        <v>37440259.75000001</v>
      </c>
      <c r="C21" s="57">
        <v>33703686.08</v>
      </c>
      <c r="D21" s="57">
        <v>45461680.48000001</v>
      </c>
      <c r="E21" s="57">
        <v>22253482.650000002</v>
      </c>
      <c r="F21" s="57">
        <v>29960172.320000008</v>
      </c>
      <c r="G21" s="57">
        <v>29468616.5</v>
      </c>
      <c r="H21" s="57">
        <v>25731468.969999995</v>
      </c>
      <c r="I21" s="57">
        <v>37433802.69</v>
      </c>
      <c r="J21" s="57">
        <v>13453997.040000001</v>
      </c>
      <c r="K21" s="29">
        <f t="shared" si="5"/>
        <v>274907166.48</v>
      </c>
      <c r="N21"/>
    </row>
    <row r="22" spans="1:14" ht="16.5" customHeight="1">
      <c r="A22" s="17" t="s">
        <v>25</v>
      </c>
      <c r="B22" s="29">
        <v>5496956.78</v>
      </c>
      <c r="C22" s="29">
        <v>6735427.120000001</v>
      </c>
      <c r="D22" s="29">
        <v>5986487.62</v>
      </c>
      <c r="E22" s="29">
        <v>8556892.23</v>
      </c>
      <c r="F22" s="29">
        <v>1528421.7299999997</v>
      </c>
      <c r="G22" s="29">
        <v>5529706.669999999</v>
      </c>
      <c r="H22" s="29">
        <v>5948030.499999998</v>
      </c>
      <c r="I22" s="29">
        <v>4932369.990000001</v>
      </c>
      <c r="J22" s="29">
        <v>1102839.8699999999</v>
      </c>
      <c r="K22" s="29">
        <f t="shared" si="5"/>
        <v>45817132.510000005</v>
      </c>
      <c r="L22"/>
      <c r="M22"/>
      <c r="N22"/>
    </row>
    <row r="23" spans="1:14" ht="16.5" customHeight="1">
      <c r="A23" s="17" t="s">
        <v>24</v>
      </c>
      <c r="B23" s="29">
        <v>1466940.7399999998</v>
      </c>
      <c r="C23" s="29">
        <v>1361124.5700000003</v>
      </c>
      <c r="D23" s="29">
        <v>1612404.0299999998</v>
      </c>
      <c r="E23" s="29">
        <v>1082299.5100000002</v>
      </c>
      <c r="F23" s="29">
        <v>988589.74</v>
      </c>
      <c r="G23" s="29">
        <v>1100401.23</v>
      </c>
      <c r="H23" s="29">
        <v>1151435</v>
      </c>
      <c r="I23" s="29">
        <v>1777941.63</v>
      </c>
      <c r="J23" s="29">
        <v>498644.32999999996</v>
      </c>
      <c r="K23" s="29">
        <f t="shared" si="5"/>
        <v>11039780.78</v>
      </c>
      <c r="L23"/>
      <c r="M23"/>
      <c r="N23"/>
    </row>
    <row r="24" spans="1:14" ht="16.5" customHeight="1">
      <c r="A24" s="17" t="s">
        <v>23</v>
      </c>
      <c r="B24" s="29">
        <v>54871.56000000002</v>
      </c>
      <c r="C24" s="33">
        <v>109743.12000000004</v>
      </c>
      <c r="D24" s="33">
        <v>164614.6799999999</v>
      </c>
      <c r="E24" s="29">
        <v>164614.6799999999</v>
      </c>
      <c r="F24" s="29">
        <v>54871.56000000002</v>
      </c>
      <c r="G24" s="33">
        <v>54871.56000000002</v>
      </c>
      <c r="H24" s="33">
        <v>109743.12000000004</v>
      </c>
      <c r="I24" s="33">
        <v>109743.12000000004</v>
      </c>
      <c r="J24" s="33">
        <v>54871.56000000002</v>
      </c>
      <c r="K24" s="29">
        <f t="shared" si="5"/>
        <v>877944.9600000001</v>
      </c>
      <c r="L24"/>
      <c r="M24"/>
      <c r="N24"/>
    </row>
    <row r="25" spans="1:14" ht="16.5" customHeight="1">
      <c r="A25" s="17" t="s">
        <v>22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5"/>
        <v>0</v>
      </c>
      <c r="L25"/>
      <c r="M25"/>
      <c r="N25"/>
    </row>
    <row r="26" spans="1:14" ht="16.5" customHeight="1">
      <c r="A26" s="17" t="s">
        <v>67</v>
      </c>
      <c r="B26" s="29">
        <v>41127.9</v>
      </c>
      <c r="C26" s="29">
        <v>38639.049999999996</v>
      </c>
      <c r="D26" s="29">
        <v>49999.299999999996</v>
      </c>
      <c r="E26" s="29">
        <v>29457.19000000001</v>
      </c>
      <c r="F26" s="29">
        <v>30990.19000000001</v>
      </c>
      <c r="G26" s="29">
        <v>34690.700000000004</v>
      </c>
      <c r="H26" s="29">
        <v>31755.320000000003</v>
      </c>
      <c r="I26" s="29">
        <v>43494.11000000001</v>
      </c>
      <c r="J26" s="29">
        <v>13732.009999999998</v>
      </c>
      <c r="K26" s="29">
        <f t="shared" si="5"/>
        <v>313885.77</v>
      </c>
      <c r="L26" s="58"/>
      <c r="M26" s="58"/>
      <c r="N26" s="58"/>
    </row>
    <row r="27" spans="1:14" ht="16.5" customHeight="1">
      <c r="A27" s="17" t="s">
        <v>73</v>
      </c>
      <c r="B27" s="29">
        <v>11018.02</v>
      </c>
      <c r="C27" s="29">
        <v>9401.679999999997</v>
      </c>
      <c r="D27" s="29">
        <v>11116.290000000003</v>
      </c>
      <c r="E27" s="29">
        <v>6464.74</v>
      </c>
      <c r="F27" s="29">
        <v>7332.120000000006</v>
      </c>
      <c r="G27" s="29">
        <v>7470.070000000002</v>
      </c>
      <c r="H27" s="29">
        <v>7391.330000000003</v>
      </c>
      <c r="I27" s="29">
        <v>9539.629999999994</v>
      </c>
      <c r="J27" s="29">
        <v>3666.060000000003</v>
      </c>
      <c r="K27" s="29">
        <f t="shared" si="5"/>
        <v>73399.94</v>
      </c>
      <c r="L27" s="58"/>
      <c r="M27" s="58"/>
      <c r="N27" s="58"/>
    </row>
    <row r="28" spans="1:14" ht="16.5" customHeight="1">
      <c r="A28" s="17" t="s">
        <v>74</v>
      </c>
      <c r="B28" s="29">
        <v>27789.190000000013</v>
      </c>
      <c r="C28" s="29">
        <v>25673.889999999992</v>
      </c>
      <c r="D28" s="29">
        <v>31125.24000000002</v>
      </c>
      <c r="E28" s="29">
        <v>17885.759999999987</v>
      </c>
      <c r="F28" s="29">
        <v>18678.430000000004</v>
      </c>
      <c r="G28" s="29">
        <v>21241.419999999987</v>
      </c>
      <c r="H28" s="29">
        <v>21564.53</v>
      </c>
      <c r="I28" s="29">
        <v>30605.37000000001</v>
      </c>
      <c r="J28" s="29">
        <v>10165.52</v>
      </c>
      <c r="K28" s="29">
        <f t="shared" si="5"/>
        <v>204729.35</v>
      </c>
      <c r="L28" s="58"/>
      <c r="M28" s="58"/>
      <c r="N28" s="58"/>
    </row>
    <row r="29" spans="1:14" ht="16.5" customHeight="1">
      <c r="A29" s="17" t="s">
        <v>77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1144874.23</v>
      </c>
      <c r="J29" s="29">
        <v>0</v>
      </c>
      <c r="K29" s="29">
        <f t="shared" si="5"/>
        <v>1144874.23</v>
      </c>
      <c r="L29" s="58"/>
      <c r="M29" s="58"/>
      <c r="N29" s="58"/>
    </row>
    <row r="30" spans="1:11" ht="12" customHeight="1">
      <c r="A30" s="32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1" ht="12" customHeight="1">
      <c r="A31" s="17"/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/>
    </row>
    <row r="32" spans="1:14" ht="16.5" customHeight="1">
      <c r="A32" s="15" t="s">
        <v>21</v>
      </c>
      <c r="B32" s="29">
        <f aca="true" t="shared" si="6" ref="B32:J32">+B33+B38+B50</f>
        <v>-2739001.77</v>
      </c>
      <c r="C32" s="29">
        <f t="shared" si="6"/>
        <v>-1896051.19</v>
      </c>
      <c r="D32" s="29">
        <f t="shared" si="6"/>
        <v>-1669092.3599999973</v>
      </c>
      <c r="E32" s="29">
        <f t="shared" si="6"/>
        <v>-2106346.9</v>
      </c>
      <c r="F32" s="29">
        <f t="shared" si="6"/>
        <v>-1100175.65</v>
      </c>
      <c r="G32" s="29">
        <f t="shared" si="6"/>
        <v>-2036617.73</v>
      </c>
      <c r="H32" s="29">
        <f t="shared" si="6"/>
        <v>-212742.41999999975</v>
      </c>
      <c r="I32" s="29">
        <f t="shared" si="6"/>
        <v>-1964279.6800000002</v>
      </c>
      <c r="J32" s="29">
        <f t="shared" si="6"/>
        <v>-579060.9400000005</v>
      </c>
      <c r="K32" s="29">
        <f aca="true" t="shared" si="7" ref="K32:K41">SUM(B32:J32)</f>
        <v>-14303368.639999999</v>
      </c>
      <c r="L32"/>
      <c r="M32"/>
      <c r="N32"/>
    </row>
    <row r="33" spans="1:14" ht="16.5" customHeight="1">
      <c r="A33" s="17" t="s">
        <v>20</v>
      </c>
      <c r="B33" s="29">
        <f aca="true" t="shared" si="8" ref="B33:J33">B34+B35+B36+B37</f>
        <v>-3098992.87</v>
      </c>
      <c r="C33" s="29">
        <f t="shared" si="8"/>
        <v>-1940940.54</v>
      </c>
      <c r="D33" s="29">
        <f t="shared" si="8"/>
        <v>-2127113.65</v>
      </c>
      <c r="E33" s="29">
        <f t="shared" si="8"/>
        <v>-2545805.04</v>
      </c>
      <c r="F33" s="29">
        <f t="shared" si="8"/>
        <v>-1264678.8</v>
      </c>
      <c r="G33" s="29">
        <f t="shared" si="8"/>
        <v>-2219239.7399999998</v>
      </c>
      <c r="H33" s="29">
        <f t="shared" si="8"/>
        <v>-894829.8399999999</v>
      </c>
      <c r="I33" s="29">
        <f t="shared" si="8"/>
        <v>-2253609.63</v>
      </c>
      <c r="J33" s="29">
        <f t="shared" si="8"/>
        <v>-507147.32</v>
      </c>
      <c r="K33" s="29">
        <f t="shared" si="7"/>
        <v>-16852357.430000003</v>
      </c>
      <c r="L33"/>
      <c r="M33"/>
      <c r="N33"/>
    </row>
    <row r="34" spans="1:14" s="22" customFormat="1" ht="16.5" customHeight="1">
      <c r="A34" s="28" t="s">
        <v>52</v>
      </c>
      <c r="B34" s="29">
        <f aca="true" t="shared" si="9" ref="B34:J34">-ROUND((B9)*$E$3,2)</f>
        <v>-1707873.2</v>
      </c>
      <c r="C34" s="29">
        <f t="shared" si="9"/>
        <v>-1811216</v>
      </c>
      <c r="D34" s="29">
        <f t="shared" si="9"/>
        <v>-1697872</v>
      </c>
      <c r="E34" s="29">
        <f t="shared" si="9"/>
        <v>-1173405.2</v>
      </c>
      <c r="F34" s="29">
        <f t="shared" si="9"/>
        <v>-1264678.8</v>
      </c>
      <c r="G34" s="29">
        <f t="shared" si="9"/>
        <v>-695983.2</v>
      </c>
      <c r="H34" s="29">
        <f t="shared" si="9"/>
        <v>-566403.2</v>
      </c>
      <c r="I34" s="29">
        <f t="shared" si="9"/>
        <v>-1741080</v>
      </c>
      <c r="J34" s="29">
        <f t="shared" si="9"/>
        <v>-349030</v>
      </c>
      <c r="K34" s="29">
        <f t="shared" si="7"/>
        <v>-11007541.6</v>
      </c>
      <c r="L34" s="27"/>
      <c r="M34"/>
      <c r="N34"/>
    </row>
    <row r="35" spans="1:14" ht="16.5" customHeight="1">
      <c r="A35" s="24" t="s">
        <v>19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9">
        <f t="shared" si="7"/>
        <v>0</v>
      </c>
      <c r="L35"/>
      <c r="M35"/>
      <c r="N35"/>
    </row>
    <row r="36" spans="1:14" ht="16.5" customHeight="1">
      <c r="A36" s="24" t="s">
        <v>18</v>
      </c>
      <c r="B36" s="29">
        <v>-30.8</v>
      </c>
      <c r="C36" s="29">
        <v>0</v>
      </c>
      <c r="D36" s="29">
        <v>0</v>
      </c>
      <c r="E36" s="29">
        <v>0</v>
      </c>
      <c r="F36" s="25">
        <v>0</v>
      </c>
      <c r="G36" s="29">
        <v>0</v>
      </c>
      <c r="H36" s="29">
        <v>0</v>
      </c>
      <c r="I36" s="29">
        <v>0</v>
      </c>
      <c r="J36" s="29">
        <v>0</v>
      </c>
      <c r="K36" s="29">
        <f t="shared" si="7"/>
        <v>-30.8</v>
      </c>
      <c r="L36"/>
      <c r="M36"/>
      <c r="N36"/>
    </row>
    <row r="37" spans="1:14" ht="16.5" customHeight="1">
      <c r="A37" s="24" t="s">
        <v>17</v>
      </c>
      <c r="B37" s="29">
        <v>-1391088.87</v>
      </c>
      <c r="C37" s="29">
        <v>-129724.54000000001</v>
      </c>
      <c r="D37" s="29">
        <v>-429241.6500000001</v>
      </c>
      <c r="E37" s="29">
        <v>-1372399.8400000003</v>
      </c>
      <c r="F37" s="25">
        <v>0</v>
      </c>
      <c r="G37" s="29">
        <v>-1523256.5399999998</v>
      </c>
      <c r="H37" s="29">
        <v>-328426.63999999996</v>
      </c>
      <c r="I37" s="29">
        <v>-512529.63000000006</v>
      </c>
      <c r="J37" s="29">
        <v>-158117.32</v>
      </c>
      <c r="K37" s="29">
        <f t="shared" si="7"/>
        <v>-5844785.03</v>
      </c>
      <c r="L37"/>
      <c r="M37"/>
      <c r="N37"/>
    </row>
    <row r="38" spans="1:14" s="22" customFormat="1" ht="16.5" customHeight="1">
      <c r="A38" s="17" t="s">
        <v>16</v>
      </c>
      <c r="B38" s="26">
        <f aca="true" t="shared" si="10" ref="B38:J38">SUM(B39:B48)</f>
        <v>-34638.59</v>
      </c>
      <c r="C38" s="26">
        <f t="shared" si="10"/>
        <v>-111694</v>
      </c>
      <c r="D38" s="26">
        <f t="shared" si="10"/>
        <v>145402.88000000268</v>
      </c>
      <c r="E38" s="26">
        <f t="shared" si="10"/>
        <v>-1544.3999999999942</v>
      </c>
      <c r="F38" s="26">
        <f t="shared" si="10"/>
        <v>-14377.450000000012</v>
      </c>
      <c r="G38" s="26">
        <f t="shared" si="10"/>
        <v>-26693.369999999995</v>
      </c>
      <c r="H38" s="26">
        <f t="shared" si="10"/>
        <v>628893.5000000001</v>
      </c>
      <c r="I38" s="26">
        <f t="shared" si="10"/>
        <v>-17091.909999999974</v>
      </c>
      <c r="J38" s="26">
        <f t="shared" si="10"/>
        <v>-190417.73000000045</v>
      </c>
      <c r="K38" s="29">
        <f t="shared" si="7"/>
        <v>377838.9300000025</v>
      </c>
      <c r="L38"/>
      <c r="M38"/>
      <c r="N38"/>
    </row>
    <row r="39" spans="1:14" ht="16.5" customHeight="1">
      <c r="A39" s="24" t="s">
        <v>15</v>
      </c>
      <c r="B39" s="16">
        <v>0</v>
      </c>
      <c r="C39" s="16">
        <v>0</v>
      </c>
      <c r="D39" s="26">
        <v>-725221.1199999998</v>
      </c>
      <c r="E39" s="25">
        <v>0</v>
      </c>
      <c r="F39" s="25">
        <v>0</v>
      </c>
      <c r="G39" s="16">
        <v>0</v>
      </c>
      <c r="H39" s="25">
        <v>0</v>
      </c>
      <c r="I39" s="16">
        <v>0</v>
      </c>
      <c r="J39" s="26">
        <v>-209947.73000000004</v>
      </c>
      <c r="K39" s="29">
        <f t="shared" si="7"/>
        <v>-935168.8499999999</v>
      </c>
      <c r="L39"/>
      <c r="M39"/>
      <c r="N39"/>
    </row>
    <row r="40" spans="1:14" ht="16.5" customHeight="1">
      <c r="A40" s="24" t="s">
        <v>14</v>
      </c>
      <c r="B40" s="29">
        <v>-3196.19</v>
      </c>
      <c r="C40" s="26">
        <v>0</v>
      </c>
      <c r="D40" s="26">
        <v>0</v>
      </c>
      <c r="E40" s="26">
        <v>0</v>
      </c>
      <c r="F40" s="26">
        <v>-14377.45</v>
      </c>
      <c r="G40" s="26">
        <v>-23327.37</v>
      </c>
      <c r="H40" s="26">
        <v>-17.59</v>
      </c>
      <c r="I40" s="26">
        <v>-17091.91</v>
      </c>
      <c r="J40" s="26">
        <v>0</v>
      </c>
      <c r="K40" s="29">
        <f t="shared" si="7"/>
        <v>-58010.509999999995</v>
      </c>
      <c r="L40"/>
      <c r="M40"/>
      <c r="N40"/>
    </row>
    <row r="41" spans="1:14" ht="16.5" customHeight="1">
      <c r="A41" s="24" t="s">
        <v>13</v>
      </c>
      <c r="B41" s="29">
        <v>-4672.8</v>
      </c>
      <c r="C41" s="29">
        <v>-2574</v>
      </c>
      <c r="D41" s="29">
        <v>-2376</v>
      </c>
      <c r="E41" s="29">
        <v>-1544.4</v>
      </c>
      <c r="F41" s="16">
        <v>0</v>
      </c>
      <c r="G41" s="29">
        <v>-3366</v>
      </c>
      <c r="H41" s="29">
        <v>-5742</v>
      </c>
      <c r="I41" s="16">
        <v>0</v>
      </c>
      <c r="J41" s="29">
        <v>-2970</v>
      </c>
      <c r="K41" s="29">
        <f t="shared" si="7"/>
        <v>-23245.199999999997</v>
      </c>
      <c r="L41"/>
      <c r="M41"/>
      <c r="N41"/>
    </row>
    <row r="42" spans="1:14" ht="16.5" customHeight="1">
      <c r="A42" s="24" t="s">
        <v>12</v>
      </c>
      <c r="B42" s="29">
        <v>-26400</v>
      </c>
      <c r="C42" s="29">
        <v>-108900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/>
      <c r="M42"/>
      <c r="N42"/>
    </row>
    <row r="43" spans="1:14" ht="16.5" customHeight="1">
      <c r="A43" s="24" t="s">
        <v>11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/>
      <c r="M43"/>
      <c r="N43"/>
    </row>
    <row r="44" spans="1:14" ht="16.5" customHeight="1">
      <c r="A44" s="24" t="s">
        <v>10</v>
      </c>
      <c r="B44" s="29">
        <v>-369.6</v>
      </c>
      <c r="C44" s="29">
        <v>-220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29">
        <f>SUM(B44:J44)</f>
        <v>-589.6</v>
      </c>
      <c r="L44"/>
      <c r="M44"/>
      <c r="N44"/>
    </row>
    <row r="45" spans="1:12" s="22" customFormat="1" ht="16.5" customHeight="1">
      <c r="A45" s="24" t="s">
        <v>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23"/>
    </row>
    <row r="46" spans="1:14" s="22" customFormat="1" ht="16.5" customHeight="1">
      <c r="A46" s="24" t="s">
        <v>62</v>
      </c>
      <c r="B46" s="29">
        <v>295000</v>
      </c>
      <c r="C46" s="29">
        <v>277000</v>
      </c>
      <c r="D46" s="29">
        <v>43469000</v>
      </c>
      <c r="E46" s="29">
        <v>196000</v>
      </c>
      <c r="F46" s="29">
        <v>281000</v>
      </c>
      <c r="G46" s="29">
        <v>286000</v>
      </c>
      <c r="H46" s="29">
        <v>28622000</v>
      </c>
      <c r="I46" s="29">
        <v>345000</v>
      </c>
      <c r="J46" s="29">
        <v>9786500</v>
      </c>
      <c r="K46" s="29">
        <f>SUM(B46:J46)</f>
        <v>83557500</v>
      </c>
      <c r="L46" s="23"/>
      <c r="M46"/>
      <c r="N46"/>
    </row>
    <row r="47" spans="1:14" s="22" customFormat="1" ht="16.5" customHeight="1">
      <c r="A47" s="24" t="s">
        <v>63</v>
      </c>
      <c r="B47" s="29">
        <v>-295000</v>
      </c>
      <c r="C47" s="29">
        <v>-277000</v>
      </c>
      <c r="D47" s="29">
        <v>-42596000</v>
      </c>
      <c r="E47" s="29">
        <v>-196000</v>
      </c>
      <c r="F47" s="29">
        <v>-281000</v>
      </c>
      <c r="G47" s="29">
        <v>-286000</v>
      </c>
      <c r="H47" s="29">
        <v>-27956000</v>
      </c>
      <c r="I47" s="29">
        <v>-345000</v>
      </c>
      <c r="J47" s="29">
        <v>-9764000</v>
      </c>
      <c r="K47" s="29">
        <f>SUM(B47:J47)</f>
        <v>-81996000</v>
      </c>
      <c r="L47" s="23"/>
      <c r="M47"/>
      <c r="N47"/>
    </row>
    <row r="48" spans="1:14" s="22" customFormat="1" ht="16.5" customHeight="1">
      <c r="A48" s="24" t="s">
        <v>80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29">
        <v>-31346.91</v>
      </c>
      <c r="I48" s="16">
        <v>0</v>
      </c>
      <c r="J48" s="16">
        <v>0</v>
      </c>
      <c r="K48" s="29">
        <f>SUM(B48:J48)</f>
        <v>-31346.91</v>
      </c>
      <c r="L48" s="23"/>
      <c r="M48"/>
      <c r="N48"/>
    </row>
    <row r="49" spans="1:12" ht="12" customHeight="1">
      <c r="A49" s="2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0"/>
    </row>
    <row r="50" spans="1:14" ht="16.5" customHeight="1">
      <c r="A50" s="17" t="s">
        <v>78</v>
      </c>
      <c r="B50" s="29">
        <v>394629.69</v>
      </c>
      <c r="C50" s="29">
        <v>156583.35</v>
      </c>
      <c r="D50" s="29">
        <v>312618.41</v>
      </c>
      <c r="E50" s="29">
        <v>441002.54000000004</v>
      </c>
      <c r="F50" s="29">
        <v>178880.6</v>
      </c>
      <c r="G50" s="29">
        <v>209315.38</v>
      </c>
      <c r="H50" s="29">
        <v>53193.92</v>
      </c>
      <c r="I50" s="29">
        <v>306421.86</v>
      </c>
      <c r="J50" s="29">
        <v>118504.11</v>
      </c>
      <c r="K50" s="29">
        <f>SUM(B50:J50)</f>
        <v>2171149.86</v>
      </c>
      <c r="L50"/>
      <c r="M50"/>
      <c r="N50"/>
    </row>
    <row r="51" spans="1:14" ht="16.5" customHeight="1">
      <c r="A51" s="17" t="s">
        <v>68</v>
      </c>
      <c r="B51" s="16">
        <f aca="true" t="shared" si="11" ref="B51:J51">+B52+B53</f>
        <v>0</v>
      </c>
      <c r="C51" s="16">
        <f t="shared" si="11"/>
        <v>0</v>
      </c>
      <c r="D51" s="16">
        <f t="shared" si="11"/>
        <v>0</v>
      </c>
      <c r="E51" s="16">
        <f t="shared" si="11"/>
        <v>0</v>
      </c>
      <c r="F51" s="16">
        <f t="shared" si="11"/>
        <v>0</v>
      </c>
      <c r="G51" s="16">
        <f t="shared" si="11"/>
        <v>0</v>
      </c>
      <c r="H51" s="16">
        <f t="shared" si="11"/>
        <v>0</v>
      </c>
      <c r="I51" s="16">
        <f t="shared" si="11"/>
        <v>0</v>
      </c>
      <c r="J51" s="16">
        <f t="shared" si="11"/>
        <v>0</v>
      </c>
      <c r="K51" s="29">
        <f>SUM(B51:J51)</f>
        <v>0</v>
      </c>
      <c r="L51" s="54"/>
      <c r="M51" s="58"/>
      <c r="N51" s="58"/>
    </row>
    <row r="52" spans="1:14" ht="16.5" customHeight="1">
      <c r="A52" s="24" t="s">
        <v>69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f>SUM(B52:J52)</f>
        <v>0</v>
      </c>
      <c r="L52" s="58"/>
      <c r="M52" s="58"/>
      <c r="N52" s="58"/>
    </row>
    <row r="53" spans="1:14" ht="16.5" customHeight="1">
      <c r="A53" s="24" t="s">
        <v>70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f>SUM(B53:J53)</f>
        <v>0</v>
      </c>
      <c r="L53" s="54"/>
      <c r="M53" s="58"/>
      <c r="N53" s="58"/>
    </row>
    <row r="54" spans="1:12" ht="12" customHeight="1">
      <c r="A54" s="17"/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9"/>
      <c r="L54" s="8"/>
    </row>
    <row r="55" spans="1:12" ht="16.5" customHeight="1">
      <c r="A55" s="15" t="s">
        <v>8</v>
      </c>
      <c r="B55" s="26">
        <f aca="true" t="shared" si="12" ref="B55:J55">IF(B20+B32+B56&lt;0,0,B20+B32+B56)</f>
        <v>41799962.17000001</v>
      </c>
      <c r="C55" s="26">
        <f t="shared" si="12"/>
        <v>40087644.32</v>
      </c>
      <c r="D55" s="26">
        <f t="shared" si="12"/>
        <v>51648335.28000001</v>
      </c>
      <c r="E55" s="26">
        <f t="shared" si="12"/>
        <v>30004749.860000007</v>
      </c>
      <c r="F55" s="26">
        <f t="shared" si="12"/>
        <v>31488880.44000001</v>
      </c>
      <c r="G55" s="26">
        <f t="shared" si="12"/>
        <v>34180380.42000001</v>
      </c>
      <c r="H55" s="26">
        <f t="shared" si="12"/>
        <v>32788646.349999994</v>
      </c>
      <c r="I55" s="26">
        <f t="shared" si="12"/>
        <v>43518091.089999996</v>
      </c>
      <c r="J55" s="26">
        <f t="shared" si="12"/>
        <v>14558855.45</v>
      </c>
      <c r="K55" s="19">
        <f>SUM(B55:J55)</f>
        <v>320075545.38</v>
      </c>
      <c r="L55" s="53"/>
    </row>
    <row r="56" spans="1:13" ht="16.5" customHeight="1">
      <c r="A56" s="17" t="s">
        <v>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f>SUM(B56:J56)</f>
        <v>0</v>
      </c>
      <c r="L56"/>
      <c r="M56" s="18"/>
    </row>
    <row r="57" spans="1:14" ht="16.5" customHeight="1">
      <c r="A57" s="17" t="s">
        <v>6</v>
      </c>
      <c r="B57" s="26">
        <f aca="true" t="shared" si="13" ref="B57:J57">IF(B20+B32+B56&gt;0,0,B20+B32+B56)</f>
        <v>0</v>
      </c>
      <c r="C57" s="26">
        <f t="shared" si="13"/>
        <v>0</v>
      </c>
      <c r="D57" s="26">
        <f t="shared" si="13"/>
        <v>0</v>
      </c>
      <c r="E57" s="26">
        <f t="shared" si="13"/>
        <v>0</v>
      </c>
      <c r="F57" s="26">
        <f t="shared" si="13"/>
        <v>0</v>
      </c>
      <c r="G57" s="26">
        <f t="shared" si="13"/>
        <v>0</v>
      </c>
      <c r="H57" s="26">
        <f t="shared" si="13"/>
        <v>0</v>
      </c>
      <c r="I57" s="26">
        <f t="shared" si="13"/>
        <v>0</v>
      </c>
      <c r="J57" s="26">
        <f t="shared" si="13"/>
        <v>0</v>
      </c>
      <c r="K57" s="16">
        <f>SUM(B57:J57)</f>
        <v>0</v>
      </c>
      <c r="L57"/>
      <c r="M57"/>
      <c r="N57"/>
    </row>
    <row r="58" spans="1:11" ht="12" customHeight="1">
      <c r="A58" s="15"/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/>
    </row>
    <row r="59" spans="1:12" ht="1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55"/>
    </row>
    <row r="60" spans="1:11" ht="12" customHeight="1">
      <c r="A60" s="12"/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/>
    </row>
    <row r="61" spans="1:12" ht="16.5" customHeight="1">
      <c r="A61" s="10" t="s">
        <v>5</v>
      </c>
      <c r="B61" s="9">
        <f aca="true" t="shared" si="14" ref="B61:H61">SUM(B62:B73)</f>
        <v>41799962.140000015</v>
      </c>
      <c r="C61" s="9">
        <f t="shared" si="14"/>
        <v>40087644.308119304</v>
      </c>
      <c r="D61" s="9">
        <f t="shared" si="14"/>
        <v>51648335.30308269</v>
      </c>
      <c r="E61" s="9">
        <f t="shared" si="14"/>
        <v>30004749.82129715</v>
      </c>
      <c r="F61" s="9">
        <f t="shared" si="14"/>
        <v>31488880.436461322</v>
      </c>
      <c r="G61" s="9">
        <f t="shared" si="14"/>
        <v>34180380.408149526</v>
      </c>
      <c r="H61" s="9">
        <f t="shared" si="14"/>
        <v>32788646.33649012</v>
      </c>
      <c r="I61" s="9">
        <f>SUM(I62:I74)</f>
        <v>43518091.089999996</v>
      </c>
      <c r="J61" s="9">
        <f>SUM(J62:J73)</f>
        <v>14558855.44694597</v>
      </c>
      <c r="K61" s="5">
        <f>SUM(K62:K74)</f>
        <v>320075545.2905461</v>
      </c>
      <c r="L61" s="8"/>
    </row>
    <row r="62" spans="1:12" ht="16.5" customHeight="1">
      <c r="A62" s="7" t="s">
        <v>53</v>
      </c>
      <c r="B62" s="29">
        <v>36621762.59000001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5" ref="K62:K74">SUM(B62:J62)</f>
        <v>36621762.59000001</v>
      </c>
      <c r="L62"/>
    </row>
    <row r="63" spans="1:12" ht="16.5" customHeight="1">
      <c r="A63" s="7" t="s">
        <v>54</v>
      </c>
      <c r="B63" s="29">
        <v>5178199.550000001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5"/>
        <v>5178199.550000001</v>
      </c>
      <c r="L63"/>
    </row>
    <row r="64" spans="1:12" ht="16.5" customHeight="1">
      <c r="A64" s="7" t="s">
        <v>4</v>
      </c>
      <c r="B64" s="6">
        <v>0</v>
      </c>
      <c r="C64" s="29">
        <v>40087644.308119304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5"/>
        <v>40087644.308119304</v>
      </c>
      <c r="L64" s="55"/>
    </row>
    <row r="65" spans="1:11" ht="16.5" customHeight="1">
      <c r="A65" s="7" t="s">
        <v>3</v>
      </c>
      <c r="B65" s="6">
        <v>0</v>
      </c>
      <c r="C65" s="6">
        <v>0</v>
      </c>
      <c r="D65" s="29">
        <v>51648335.30308269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5"/>
        <v>51648335.30308269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29">
        <v>30004749.82129715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5"/>
        <v>30004749.82129715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29">
        <v>31488880.436461322</v>
      </c>
      <c r="G67" s="6">
        <v>0</v>
      </c>
      <c r="H67" s="6">
        <v>0</v>
      </c>
      <c r="I67" s="6">
        <v>0</v>
      </c>
      <c r="J67" s="6">
        <v>0</v>
      </c>
      <c r="K67" s="5">
        <f t="shared" si="15"/>
        <v>31488880.436461322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29">
        <v>34180380.408149526</v>
      </c>
      <c r="H68" s="6">
        <v>0</v>
      </c>
      <c r="I68" s="6">
        <v>0</v>
      </c>
      <c r="J68" s="6">
        <v>0</v>
      </c>
      <c r="K68" s="5">
        <f t="shared" si="15"/>
        <v>34180380.408149526</v>
      </c>
    </row>
    <row r="69" spans="1:11" ht="16.5" customHeight="1">
      <c r="A69" s="7" t="s">
        <v>46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29">
        <v>32788646.33649012</v>
      </c>
      <c r="I69" s="6">
        <v>0</v>
      </c>
      <c r="J69" s="6">
        <v>0</v>
      </c>
      <c r="K69" s="5">
        <f t="shared" si="15"/>
        <v>32788646.33649012</v>
      </c>
    </row>
    <row r="70" spans="1:11" ht="16.5" customHeight="1">
      <c r="A70" s="7" t="s">
        <v>47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5"/>
        <v>0</v>
      </c>
    </row>
    <row r="71" spans="1:11" ht="16.5" customHeight="1">
      <c r="A71" s="7" t="s">
        <v>48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29">
        <v>16207427.069999998</v>
      </c>
      <c r="J71" s="6">
        <v>0</v>
      </c>
      <c r="K71" s="5">
        <f t="shared" si="15"/>
        <v>16207427.069999998</v>
      </c>
    </row>
    <row r="72" spans="1:11" ht="16.5" customHeight="1">
      <c r="A72" s="7" t="s">
        <v>49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29">
        <v>27310664.019999996</v>
      </c>
      <c r="J72" s="6">
        <v>0</v>
      </c>
      <c r="K72" s="5">
        <f t="shared" si="15"/>
        <v>27310664.019999996</v>
      </c>
    </row>
    <row r="73" spans="1:11" ht="16.5" customHeight="1">
      <c r="A73" s="7" t="s">
        <v>50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29">
        <v>14558855.44694597</v>
      </c>
      <c r="K73" s="5">
        <f t="shared" si="15"/>
        <v>14558855.44694597</v>
      </c>
    </row>
    <row r="74" spans="1:11" ht="18" customHeight="1">
      <c r="A74" s="4" t="s">
        <v>61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 t="shared" si="15"/>
        <v>0</v>
      </c>
    </row>
    <row r="75" spans="1:10" ht="18" customHeight="1">
      <c r="A75" s="56" t="s">
        <v>71</v>
      </c>
      <c r="B75"/>
      <c r="C75"/>
      <c r="D75"/>
      <c r="E75"/>
      <c r="F75"/>
      <c r="G75"/>
      <c r="H75"/>
      <c r="I75"/>
      <c r="J75"/>
    </row>
    <row r="76" ht="18" customHeight="1">
      <c r="A76" s="56" t="s">
        <v>79</v>
      </c>
    </row>
    <row r="77" ht="18" customHeight="1">
      <c r="A77" s="56" t="s">
        <v>81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2023-12-12T20:55:06Z</dcterms:modified>
  <cp:category/>
  <cp:version/>
  <cp:contentType/>
  <cp:contentStatus/>
</cp:coreProperties>
</file>