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<sst xmlns="http://schemas.openxmlformats.org/spreadsheetml/2006/main" count="83" uniqueCount="82">
  <si>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</si>
  <si>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</si>
  <si>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</si>
  <si>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</si>
  <si>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</si>
  <si>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</si>
  <si>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</si>
  <si>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</si>
  <si>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</si>
  <si>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</si>
  <si>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</si>
  <si>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</si>
  <si>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</si>
  <si>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</si>
  <si>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</si>
  <si>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</si>
  <si>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</si>
  <si>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</si>
  <si>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</si>
  <si>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</si>
  <si>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</si>
  <si>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</si>
  <si>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</si>
  <si>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</si>
  <si>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</si>
  <si>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</si>
  <si>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</si>
  <si>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</si>
  <si>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</si>
  <si>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</si>
  <si>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</si>
  <si>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</si>
  <si>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</si>
  <si>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</si>
  <si>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</si>
  <si>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</si>
  <si>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</si>
  <si>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</si>
  <si>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</si>
  <si>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</si>
  <si>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</si>
  <si>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</si>
  <si>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</si>
  <si>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</si>
  <si>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</si>
  <si>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</si>
  <si>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</si>
  <si>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</si>
  <si>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</si>
  <si>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</si>
  <si>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</si>
  <si>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</si>
  <si>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</si>
  <si>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</si>
  <si>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</si>
  <si>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</si>
  <si>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</si>
  <si>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</si>
  <si>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</si>
  <si>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</si>
  <si>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</si>
  <si>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</si>
  <si>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</si>
  <si>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</si>
  <si>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</si>
  <si>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</si>
  <si>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</si>
  <si>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</si>
  <si>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</si>
  <si>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</si>
  <si>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</si>
  <si>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</si>
  <si>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</si>
  <si>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</si>
  <si>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</si>
  <si>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</si>
  <si>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</si>
  <si>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</si>
  <si>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01/10/23 - VENCIMENTO 06/10/23</t>
  </si>
  <si>
    <t>4. Remuneração Bruta do Operador (4.1 + 4.2 +....+ 4.9)</t>
  </si>
  <si>
    <t>4.9. Remuneração Veículos Elétricos</t>
  </si>
  <si>
    <t>5.2.10. Chip Claro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</si>
</sst>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33283</v>
      </c>
      <c r="C7" s="46">
        <f aca="true" t="shared" si="0" ref="C7:J7">+C8+C11</f>
        <v>23408</v>
      </c>
      <c r="D7" s="46">
        <f t="shared" si="0"/>
        <v>31705</v>
      </c>
      <c r="E7" s="46">
        <f t="shared" si="0"/>
        <v>15368</v>
      </c>
      <c r="F7" s="46">
        <f t="shared" si="0"/>
        <v>27330</v>
      </c>
      <c r="G7" s="46">
        <f t="shared" si="0"/>
        <v>31367</v>
      </c>
      <c r="H7" s="46">
        <f t="shared" si="0"/>
        <v>33735</v>
      </c>
      <c r="I7" s="46">
        <f t="shared" si="0"/>
        <v>43652</v>
      </c>
      <c r="J7" s="46">
        <f t="shared" si="0"/>
        <v>11307</v>
      </c>
      <c r="K7" s="38">
        <f aca="true" t="shared" si="1" ref="K7:K13">SUM(B7:J7)</f>
        <v>251155</v>
      </c>
      <c r="L7" s="45"/>
      <c r="M7"/>
      <c r="N7"/>
    </row>
    <row r="8" spans="1:14" ht="16.5" customHeight="1">
      <c r="A8" s="43" t="s">
        <v>74</v>
      </c>
      <c r="B8" s="44">
        <f aca="true" t="shared" si="2" ref="B8:J8">+B9+B10</f>
        <v>1844</v>
      </c>
      <c r="C8" s="44">
        <f t="shared" si="2"/>
        <v>1743</v>
      </c>
      <c r="D8" s="44">
        <f t="shared" si="2"/>
        <v>1848</v>
      </c>
      <c r="E8" s="44">
        <f t="shared" si="2"/>
        <v>1088</v>
      </c>
      <c r="F8" s="44">
        <f t="shared" si="2"/>
        <v>1588</v>
      </c>
      <c r="G8" s="44">
        <f t="shared" si="2"/>
        <v>1196</v>
      </c>
      <c r="H8" s="44">
        <f t="shared" si="2"/>
        <v>823</v>
      </c>
      <c r="I8" s="44">
        <f t="shared" si="2"/>
        <v>2063</v>
      </c>
      <c r="J8" s="44">
        <f t="shared" si="2"/>
        <v>274</v>
      </c>
      <c r="K8" s="38">
        <f t="shared" si="1"/>
        <v>12467</v>
      </c>
      <c r="L8"/>
      <c r="M8"/>
      <c r="N8"/>
    </row>
    <row r="9" spans="1:14" ht="16.5" customHeight="1">
      <c r="A9" s="22" t="s">
        <v>31</v>
      </c>
      <c r="B9" s="44">
        <v>1839</v>
      </c>
      <c r="C9" s="44">
        <v>1743</v>
      </c>
      <c r="D9" s="44">
        <v>1848</v>
      </c>
      <c r="E9" s="44">
        <v>1066</v>
      </c>
      <c r="F9" s="44">
        <v>1580</v>
      </c>
      <c r="G9" s="44">
        <v>1196</v>
      </c>
      <c r="H9" s="44">
        <v>823</v>
      </c>
      <c r="I9" s="44">
        <v>2053</v>
      </c>
      <c r="J9" s="44">
        <v>274</v>
      </c>
      <c r="K9" s="38">
        <f t="shared" si="1"/>
        <v>12422</v>
      </c>
      <c r="L9"/>
      <c r="M9"/>
      <c r="N9"/>
    </row>
    <row r="10" spans="1:14" ht="16.5" customHeight="1">
      <c r="A10" s="22" t="s">
        <v>30</v>
      </c>
      <c r="B10" s="44">
        <v>5</v>
      </c>
      <c r="C10" s="44">
        <v>0</v>
      </c>
      <c r="D10" s="44">
        <v>0</v>
      </c>
      <c r="E10" s="44">
        <v>22</v>
      </c>
      <c r="F10" s="44">
        <v>8</v>
      </c>
      <c r="G10" s="44">
        <v>0</v>
      </c>
      <c r="H10" s="44">
        <v>0</v>
      </c>
      <c r="I10" s="44">
        <v>10</v>
      </c>
      <c r="J10" s="44">
        <v>0</v>
      </c>
      <c r="K10" s="38">
        <f t="shared" si="1"/>
        <v>45</v>
      </c>
      <c r="L10"/>
      <c r="M10"/>
      <c r="N10"/>
    </row>
    <row r="11" spans="1:14" ht="16.5" customHeight="1">
      <c r="A11" s="43" t="s">
        <v>66</v>
      </c>
      <c r="B11" s="42">
        <v>31439</v>
      </c>
      <c r="C11" s="42">
        <v>21665</v>
      </c>
      <c r="D11" s="42">
        <v>29857</v>
      </c>
      <c r="E11" s="42">
        <v>14280</v>
      </c>
      <c r="F11" s="42">
        <v>25742</v>
      </c>
      <c r="G11" s="42">
        <v>30171</v>
      </c>
      <c r="H11" s="42">
        <v>32912</v>
      </c>
      <c r="I11" s="42">
        <v>41589</v>
      </c>
      <c r="J11" s="42">
        <v>11033</v>
      </c>
      <c r="K11" s="38">
        <f t="shared" si="1"/>
        <v>238688</v>
      </c>
      <c r="L11" s="59"/>
      <c r="M11" s="59"/>
      <c r="N11" s="59"/>
    </row>
    <row r="12" spans="1:14" ht="16.5" customHeight="1">
      <c r="A12" s="22" t="s">
        <v>77</v>
      </c>
      <c r="B12" s="42">
        <v>1416</v>
      </c>
      <c r="C12" s="42">
        <v>1025</v>
      </c>
      <c r="D12" s="42">
        <v>1456</v>
      </c>
      <c r="E12" s="42">
        <v>842</v>
      </c>
      <c r="F12" s="42">
        <v>979</v>
      </c>
      <c r="G12" s="42">
        <v>1085</v>
      </c>
      <c r="H12" s="42">
        <v>931</v>
      </c>
      <c r="I12" s="42">
        <v>1196</v>
      </c>
      <c r="J12" s="42">
        <v>288</v>
      </c>
      <c r="K12" s="38">
        <f t="shared" si="1"/>
        <v>9218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30023</v>
      </c>
      <c r="C13" s="42">
        <f>+C11-C12</f>
        <v>20640</v>
      </c>
      <c r="D13" s="42">
        <f>+D11-D12</f>
        <v>28401</v>
      </c>
      <c r="E13" s="42">
        <f aca="true" t="shared" si="3" ref="E13:J13">+E11-E12</f>
        <v>13438</v>
      </c>
      <c r="F13" s="42">
        <f t="shared" si="3"/>
        <v>24763</v>
      </c>
      <c r="G13" s="42">
        <f t="shared" si="3"/>
        <v>29086</v>
      </c>
      <c r="H13" s="42">
        <f t="shared" si="3"/>
        <v>31981</v>
      </c>
      <c r="I13" s="42">
        <f t="shared" si="3"/>
        <v>40393</v>
      </c>
      <c r="J13" s="42">
        <f t="shared" si="3"/>
        <v>10745</v>
      </c>
      <c r="K13" s="38">
        <f t="shared" si="1"/>
        <v>229470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1.097416761497282</v>
      </c>
      <c r="C18" s="39">
        <v>1.220414750639815</v>
      </c>
      <c r="D18" s="39">
        <v>1.123808874978459</v>
      </c>
      <c r="E18" s="39">
        <v>1.351637168116529</v>
      </c>
      <c r="F18" s="39">
        <v>1.052594717659574</v>
      </c>
      <c r="G18" s="39">
        <v>1.199092542368713</v>
      </c>
      <c r="H18" s="39">
        <v>1.229318568045523</v>
      </c>
      <c r="I18" s="39">
        <v>1.134607247817053</v>
      </c>
      <c r="J18" s="39">
        <v>1.052298795936337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79</v>
      </c>
      <c r="B20" s="36">
        <f>SUM(B21:B29)</f>
        <v>191049.17</v>
      </c>
      <c r="C20" s="36">
        <f aca="true" t="shared" si="4" ref="C20:J20">SUM(C21:C29)</f>
        <v>170041.00999999998</v>
      </c>
      <c r="D20" s="36">
        <f t="shared" si="4"/>
        <v>235064.65</v>
      </c>
      <c r="E20" s="36">
        <f t="shared" si="4"/>
        <v>125538.05999999998</v>
      </c>
      <c r="F20" s="36">
        <f t="shared" si="4"/>
        <v>168214.00999999998</v>
      </c>
      <c r="G20" s="36">
        <f t="shared" si="4"/>
        <v>215294.88999999998</v>
      </c>
      <c r="H20" s="36">
        <f t="shared" si="4"/>
        <v>198151.63000000003</v>
      </c>
      <c r="I20" s="36">
        <f t="shared" si="4"/>
        <v>278100.91000000003</v>
      </c>
      <c r="J20" s="36">
        <f t="shared" si="4"/>
        <v>67138.98999999999</v>
      </c>
      <c r="K20" s="36">
        <f aca="true" t="shared" si="5" ref="K20:K29">SUM(B20:J20)</f>
        <v>1648593.32</v>
      </c>
      <c r="L20"/>
      <c r="M20"/>
      <c r="N20"/>
    </row>
    <row r="21" spans="1:14" ht="16.5" customHeight="1">
      <c r="A21" s="35" t="s">
        <v>27</v>
      </c>
      <c r="B21" s="58">
        <f>ROUND((B15+B16)*B7,2)</f>
        <v>150269.42</v>
      </c>
      <c r="C21" s="58">
        <f>ROUND((C15+C16)*C7,2)</f>
        <v>116103.68</v>
      </c>
      <c r="D21" s="58">
        <f aca="true" t="shared" si="6" ref="D21:J21">ROUND((D15+D16)*D7,2)</f>
        <v>174329.94</v>
      </c>
      <c r="E21" s="58">
        <f t="shared" si="6"/>
        <v>73468.26</v>
      </c>
      <c r="F21" s="58">
        <f t="shared" si="6"/>
        <v>138265.2</v>
      </c>
      <c r="G21" s="58">
        <f t="shared" si="6"/>
        <v>160294.78</v>
      </c>
      <c r="H21" s="58">
        <f t="shared" si="6"/>
        <v>137267.72</v>
      </c>
      <c r="I21" s="58">
        <f t="shared" si="6"/>
        <v>179418.45</v>
      </c>
      <c r="J21" s="58">
        <f t="shared" si="6"/>
        <v>52586.6</v>
      </c>
      <c r="K21" s="30">
        <f t="shared" si="5"/>
        <v>1182004.05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14638.76</v>
      </c>
      <c r="C22" s="30">
        <f t="shared" si="7"/>
        <v>25590.96</v>
      </c>
      <c r="D22" s="30">
        <f t="shared" si="7"/>
        <v>21583.59</v>
      </c>
      <c r="E22" s="30">
        <f t="shared" si="7"/>
        <v>25834.17</v>
      </c>
      <c r="F22" s="30">
        <f t="shared" si="7"/>
        <v>7272.02</v>
      </c>
      <c r="G22" s="30">
        <f t="shared" si="7"/>
        <v>31913.5</v>
      </c>
      <c r="H22" s="30">
        <f t="shared" si="7"/>
        <v>31478.04</v>
      </c>
      <c r="I22" s="30">
        <f t="shared" si="7"/>
        <v>24151.02</v>
      </c>
      <c r="J22" s="30">
        <f t="shared" si="7"/>
        <v>2750.22</v>
      </c>
      <c r="K22" s="30">
        <f t="shared" si="5"/>
        <v>185212.28</v>
      </c>
      <c r="L22"/>
      <c r="M22"/>
      <c r="N22"/>
    </row>
    <row r="23" spans="1:14" ht="16.5" customHeight="1">
      <c r="A23" s="18" t="s">
        <v>25</v>
      </c>
      <c r="B23" s="30">
        <v>21942.93</v>
      </c>
      <c r="C23" s="30">
        <v>22629.18</v>
      </c>
      <c r="D23" s="30">
        <v>31032.44</v>
      </c>
      <c r="E23" s="30">
        <v>19366.65</v>
      </c>
      <c r="F23" s="30">
        <v>19032.96</v>
      </c>
      <c r="G23" s="30">
        <v>19067.46</v>
      </c>
      <c r="H23" s="30">
        <v>23711.82</v>
      </c>
      <c r="I23" s="30">
        <v>31251.42</v>
      </c>
      <c r="J23" s="30">
        <v>9172.05</v>
      </c>
      <c r="K23" s="30">
        <f t="shared" si="5"/>
        <v>197206.90999999997</v>
      </c>
      <c r="L23"/>
      <c r="M23"/>
      <c r="N23"/>
    </row>
    <row r="24" spans="1:14" ht="16.5" customHeight="1">
      <c r="A24" s="18" t="s">
        <v>24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1176.33</v>
      </c>
      <c r="C26" s="30">
        <v>1045.62</v>
      </c>
      <c r="D26" s="30">
        <v>1445.9</v>
      </c>
      <c r="E26" s="30">
        <v>773.33</v>
      </c>
      <c r="F26" s="30">
        <v>1034.73</v>
      </c>
      <c r="G26" s="30">
        <v>1323.37</v>
      </c>
      <c r="H26" s="30">
        <v>1219.89</v>
      </c>
      <c r="I26" s="30">
        <v>1710.03</v>
      </c>
      <c r="J26" s="30">
        <v>413.89</v>
      </c>
      <c r="K26" s="30">
        <f t="shared" si="5"/>
        <v>10143.09</v>
      </c>
      <c r="L26" s="59"/>
      <c r="M26" s="59"/>
      <c r="N26" s="59"/>
    </row>
    <row r="27" spans="1:14" ht="16.5" customHeight="1">
      <c r="A27" s="18" t="s">
        <v>75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76</v>
      </c>
      <c r="B28" s="30">
        <v>896.26</v>
      </c>
      <c r="C28" s="30">
        <v>828.19</v>
      </c>
      <c r="D28" s="30">
        <v>1004.04</v>
      </c>
      <c r="E28" s="30">
        <v>576.96</v>
      </c>
      <c r="F28" s="30">
        <v>602.53</v>
      </c>
      <c r="G28" s="30">
        <v>684.76</v>
      </c>
      <c r="H28" s="30">
        <v>695.63</v>
      </c>
      <c r="I28" s="30">
        <v>987.27</v>
      </c>
      <c r="J28" s="30">
        <v>327.92</v>
      </c>
      <c r="K28" s="30">
        <f t="shared" si="5"/>
        <v>6603.5599999999995</v>
      </c>
      <c r="L28" s="59"/>
      <c r="M28" s="59"/>
      <c r="N28" s="59"/>
    </row>
    <row r="29" spans="1:14" ht="16.5" customHeight="1">
      <c r="A29" s="18" t="s">
        <v>80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36734.89</v>
      </c>
      <c r="J29" s="30">
        <v>0</v>
      </c>
      <c r="K29" s="30">
        <f t="shared" si="5"/>
        <v>36734.89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22</v>
      </c>
      <c r="B32" s="30">
        <f aca="true" t="shared" si="8" ref="B32:J32">+B33+B38+B50</f>
        <v>286908.4</v>
      </c>
      <c r="C32" s="30">
        <f t="shared" si="8"/>
        <v>269330.8</v>
      </c>
      <c r="D32" s="30">
        <f t="shared" si="8"/>
        <v>-77525.42999999998</v>
      </c>
      <c r="E32" s="30">
        <f t="shared" si="8"/>
        <v>191309.6</v>
      </c>
      <c r="F32" s="30">
        <f t="shared" si="8"/>
        <v>274048</v>
      </c>
      <c r="G32" s="30">
        <f t="shared" si="8"/>
        <v>280737.6</v>
      </c>
      <c r="H32" s="30">
        <f t="shared" si="8"/>
        <v>-120602.72</v>
      </c>
      <c r="I32" s="30">
        <f t="shared" si="8"/>
        <v>335966.8</v>
      </c>
      <c r="J32" s="30">
        <f t="shared" si="8"/>
        <v>-35978.10999999999</v>
      </c>
      <c r="K32" s="30">
        <f aca="true" t="shared" si="9" ref="K32:K40">SUM(B32:J32)</f>
        <v>1404194.94</v>
      </c>
      <c r="L32"/>
      <c r="M32"/>
      <c r="N32"/>
    </row>
    <row r="33" spans="1:14" ht="16.5" customHeight="1">
      <c r="A33" s="18" t="s">
        <v>21</v>
      </c>
      <c r="B33" s="30">
        <f aca="true" t="shared" si="10" ref="B33:J33">B34+B35+B36+B37</f>
        <v>-8091.6</v>
      </c>
      <c r="C33" s="30">
        <f t="shared" si="10"/>
        <v>-7669.2</v>
      </c>
      <c r="D33" s="30">
        <f t="shared" si="10"/>
        <v>-8131.2</v>
      </c>
      <c r="E33" s="30">
        <f t="shared" si="10"/>
        <v>-4690.4</v>
      </c>
      <c r="F33" s="30">
        <f t="shared" si="10"/>
        <v>-6952</v>
      </c>
      <c r="G33" s="30">
        <f t="shared" si="10"/>
        <v>-5262.4</v>
      </c>
      <c r="H33" s="30">
        <f t="shared" si="10"/>
        <v>-3621.2</v>
      </c>
      <c r="I33" s="30">
        <f t="shared" si="10"/>
        <v>-9033.2</v>
      </c>
      <c r="J33" s="30">
        <f t="shared" si="10"/>
        <v>-1205.6</v>
      </c>
      <c r="K33" s="30">
        <f t="shared" si="9"/>
        <v>-54656.799999999996</v>
      </c>
      <c r="L33"/>
      <c r="M33"/>
      <c r="N33"/>
    </row>
    <row r="34" spans="1:14" s="23" customFormat="1" ht="16.5" customHeight="1">
      <c r="A34" s="29" t="s">
        <v>54</v>
      </c>
      <c r="B34" s="30">
        <f aca="true" t="shared" si="11" ref="B34:J34">-ROUND((B9)*$E$3,2)</f>
        <v>-8091.6</v>
      </c>
      <c r="C34" s="30">
        <f t="shared" si="11"/>
        <v>-7669.2</v>
      </c>
      <c r="D34" s="30">
        <f t="shared" si="11"/>
        <v>-8131.2</v>
      </c>
      <c r="E34" s="30">
        <f t="shared" si="11"/>
        <v>-4690.4</v>
      </c>
      <c r="F34" s="30">
        <f t="shared" si="11"/>
        <v>-6952</v>
      </c>
      <c r="G34" s="30">
        <f t="shared" si="11"/>
        <v>-5262.4</v>
      </c>
      <c r="H34" s="30">
        <f t="shared" si="11"/>
        <v>-3621.2</v>
      </c>
      <c r="I34" s="30">
        <f t="shared" si="11"/>
        <v>-9033.2</v>
      </c>
      <c r="J34" s="30">
        <f t="shared" si="11"/>
        <v>-1205.6</v>
      </c>
      <c r="K34" s="30">
        <f t="shared" si="9"/>
        <v>-54656.799999999996</v>
      </c>
      <c r="L34" s="28"/>
      <c r="M34"/>
      <c r="N34"/>
    </row>
    <row r="35" spans="1:14" ht="16.5" customHeight="1">
      <c r="A35" s="25" t="s">
        <v>20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18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17</v>
      </c>
      <c r="B38" s="27">
        <f aca="true" t="shared" si="12" ref="B38:J38">SUM(B39:B48)</f>
        <v>295000</v>
      </c>
      <c r="C38" s="27">
        <f t="shared" si="12"/>
        <v>277000</v>
      </c>
      <c r="D38" s="27">
        <f t="shared" si="12"/>
        <v>-69394.22999999998</v>
      </c>
      <c r="E38" s="27">
        <f t="shared" si="12"/>
        <v>196000</v>
      </c>
      <c r="F38" s="27">
        <f t="shared" si="12"/>
        <v>281000</v>
      </c>
      <c r="G38" s="27">
        <f t="shared" si="12"/>
        <v>286000</v>
      </c>
      <c r="H38" s="27">
        <f t="shared" si="12"/>
        <v>-116981.52</v>
      </c>
      <c r="I38" s="27">
        <f t="shared" si="12"/>
        <v>345000</v>
      </c>
      <c r="J38" s="27">
        <f t="shared" si="12"/>
        <v>-34772.509999999995</v>
      </c>
      <c r="K38" s="30">
        <f t="shared" si="9"/>
        <v>1458851.74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15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64</v>
      </c>
      <c r="B46" s="30">
        <v>295000</v>
      </c>
      <c r="C46" s="30">
        <v>277000</v>
      </c>
      <c r="D46" s="30">
        <v>440000</v>
      </c>
      <c r="E46" s="30">
        <v>196000</v>
      </c>
      <c r="F46" s="30">
        <v>281000</v>
      </c>
      <c r="G46" s="30">
        <v>286000</v>
      </c>
      <c r="H46" s="30">
        <v>263000</v>
      </c>
      <c r="I46" s="30">
        <v>345000</v>
      </c>
      <c r="J46" s="30">
        <v>80000</v>
      </c>
      <c r="K46" s="30">
        <f aca="true" t="shared" si="13" ref="K46:K53">SUM(B46:J46)</f>
        <v>2463000</v>
      </c>
      <c r="L46" s="24"/>
      <c r="M46"/>
      <c r="N46"/>
    </row>
    <row r="47" spans="1:14" s="23" customFormat="1" ht="16.5" customHeight="1">
      <c r="A47" s="25" t="s">
        <v>65</v>
      </c>
      <c r="B47" s="17">
        <v>0</v>
      </c>
      <c r="C47" s="17">
        <v>0</v>
      </c>
      <c r="D47" s="30">
        <v>-486000</v>
      </c>
      <c r="E47" s="17">
        <v>0</v>
      </c>
      <c r="F47" s="17">
        <v>0</v>
      </c>
      <c r="G47" s="17">
        <v>0</v>
      </c>
      <c r="H47" s="30">
        <v>-378000</v>
      </c>
      <c r="I47" s="17">
        <v>0</v>
      </c>
      <c r="J47" s="30">
        <v>-108000</v>
      </c>
      <c r="K47" s="30">
        <f t="shared" si="13"/>
        <v>-972000</v>
      </c>
      <c r="L47" s="24"/>
      <c r="M47"/>
      <c r="N47"/>
    </row>
    <row r="48" spans="1:14" s="23" customFormat="1" ht="16.5" customHeight="1">
      <c r="A48" s="25" t="s">
        <v>81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30">
        <v>-1981.52</v>
      </c>
      <c r="I48" s="17">
        <v>0</v>
      </c>
      <c r="J48" s="17">
        <v>0</v>
      </c>
      <c r="K48" s="30">
        <f t="shared" si="13"/>
        <v>-1981.52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70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71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72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477957.57000000007</v>
      </c>
      <c r="C55" s="27">
        <f t="shared" si="15"/>
        <v>439371.80999999994</v>
      </c>
      <c r="D55" s="27">
        <f t="shared" si="15"/>
        <v>157539.22000000003</v>
      </c>
      <c r="E55" s="27">
        <f t="shared" si="15"/>
        <v>316847.66</v>
      </c>
      <c r="F55" s="27">
        <f t="shared" si="15"/>
        <v>442262.01</v>
      </c>
      <c r="G55" s="27">
        <f t="shared" si="15"/>
        <v>496032.49</v>
      </c>
      <c r="H55" s="27">
        <f t="shared" si="15"/>
        <v>77548.91000000003</v>
      </c>
      <c r="I55" s="27">
        <f t="shared" si="15"/>
        <v>614067.71</v>
      </c>
      <c r="J55" s="27">
        <f t="shared" si="15"/>
        <v>31160.879999999997</v>
      </c>
      <c r="K55" s="20">
        <f>SUM(B55:J55)</f>
        <v>3052788.26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477957.56999999995</v>
      </c>
      <c r="C61" s="10">
        <f t="shared" si="17"/>
        <v>439371.8136709422</v>
      </c>
      <c r="D61" s="10">
        <f t="shared" si="17"/>
        <v>157539.2237327845</v>
      </c>
      <c r="E61" s="10">
        <f t="shared" si="17"/>
        <v>316847.66089163447</v>
      </c>
      <c r="F61" s="10">
        <f t="shared" si="17"/>
        <v>442262.0091479075</v>
      </c>
      <c r="G61" s="10">
        <f t="shared" si="17"/>
        <v>496032.4852676192</v>
      </c>
      <c r="H61" s="10">
        <f t="shared" si="17"/>
        <v>77548.90698302504</v>
      </c>
      <c r="I61" s="10">
        <f>SUM(I62:I74)</f>
        <v>614067.71</v>
      </c>
      <c r="J61" s="10">
        <f t="shared" si="17"/>
        <v>31160.875860474887</v>
      </c>
      <c r="K61" s="5">
        <f>SUM(K62:K74)</f>
        <v>3052788.255554388</v>
      </c>
      <c r="L61" s="9"/>
    </row>
    <row r="62" spans="1:12" ht="16.5" customHeight="1">
      <c r="A62" s="7" t="s">
        <v>55</v>
      </c>
      <c r="B62" s="8">
        <v>412764.16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412764.16</v>
      </c>
      <c r="L62"/>
    </row>
    <row r="63" spans="1:12" ht="16.5" customHeight="1">
      <c r="A63" s="7" t="s">
        <v>56</v>
      </c>
      <c r="B63" s="8">
        <v>65193.41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65193.41</v>
      </c>
      <c r="L63"/>
    </row>
    <row r="64" spans="1:12" ht="16.5" customHeight="1">
      <c r="A64" s="7" t="s">
        <v>4</v>
      </c>
      <c r="B64" s="6">
        <v>0</v>
      </c>
      <c r="C64" s="8">
        <v>439371.8136709422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439371.8136709422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157539.2237327845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157539.2237327845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316847.66089163447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316847.66089163447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442262.0091479075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442262.0091479075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496032.4852676192</v>
      </c>
      <c r="H68" s="6">
        <v>0</v>
      </c>
      <c r="I68" s="6">
        <v>0</v>
      </c>
      <c r="J68" s="6">
        <v>0</v>
      </c>
      <c r="K68" s="5">
        <f t="shared" si="18"/>
        <v>496032.4852676192</v>
      </c>
    </row>
    <row r="69" spans="1:11" ht="16.5" customHeight="1">
      <c r="A69" s="7" t="s">
        <v>48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77548.90698302504</v>
      </c>
      <c r="I69" s="6">
        <v>0</v>
      </c>
      <c r="J69" s="6">
        <v>0</v>
      </c>
      <c r="K69" s="5">
        <f t="shared" si="18"/>
        <v>77548.90698302504</v>
      </c>
    </row>
    <row r="70" spans="1:11" ht="16.5" customHeight="1">
      <c r="A70" s="7" t="s">
        <v>49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276084.84</v>
      </c>
      <c r="J71" s="6">
        <v>0</v>
      </c>
      <c r="K71" s="5">
        <f t="shared" si="18"/>
        <v>276084.84</v>
      </c>
    </row>
    <row r="72" spans="1:11" ht="16.5" customHeight="1">
      <c r="A72" s="7" t="s">
        <v>51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337982.87</v>
      </c>
      <c r="J72" s="6">
        <v>0</v>
      </c>
      <c r="K72" s="5">
        <f t="shared" si="18"/>
        <v>337982.87</v>
      </c>
    </row>
    <row r="73" spans="1:11" ht="16.5" customHeight="1">
      <c r="A73" s="7" t="s">
        <v>52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31160.875860474887</v>
      </c>
      <c r="K73" s="5">
        <f t="shared" si="18"/>
        <v>31160.875860474887</v>
      </c>
    </row>
    <row r="74" spans="1:11" ht="18" customHeight="1">
      <c r="A74" s="4" t="s">
        <v>63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73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2023-10-08T21:36:22Z</dcterms:modified>
  <cp:category/>
  <cp:version/>
  <cp:contentType/>
  <cp:contentStatus/>
</cp:coreProperties>
</file>