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<sst xmlns="http://schemas.openxmlformats.org/spreadsheetml/2006/main" count="87" uniqueCount="86">
  <si>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</si>
  <si>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</si>
  <si>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</si>
  <si>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</si>
  <si>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</si>
  <si>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</si>
  <si>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</si>
  <si>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</si>
  <si>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</si>
  <si>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</si>
  <si>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</si>
  <si>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</si>
  <si>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</si>
  <si>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</si>
  <si>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</si>
  <si>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</si>
  <si>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</si>
  <si>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</si>
  <si>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</si>
  <si>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</si>
  <si>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</si>
  <si>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</si>
  <si>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</si>
  <si>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</si>
  <si>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</si>
  <si>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</si>
  <si>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</si>
  <si>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</si>
  <si>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</si>
  <si>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</si>
  <si>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</si>
  <si>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</si>
  <si>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</si>
  <si>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</si>
  <si>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</si>
  <si>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</si>
  <si>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</si>
  <si>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</si>
  <si>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</si>
  <si>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</si>
  <si>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</si>
  <si>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</si>
  <si>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</si>
  <si>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</si>
  <si>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</si>
  <si>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</si>
  <si>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</si>
  <si>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</si>
  <si>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</si>
  <si>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</si>
  <si>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</si>
  <si>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</si>
  <si>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</si>
  <si>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</si>
  <si>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</si>
  <si>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</si>
  <si>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</si>
  <si>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</si>
  <si>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</si>
  <si>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</si>
  <si>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</si>
  <si>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</si>
  <si>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</si>
  <si>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</si>
  <si>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</si>
  <si>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</si>
  <si>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</si>
  <si>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</si>
  <si>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</si>
  <si>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</si>
  <si>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</si>
  <si>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</si>
  <si>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</si>
  <si>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</si>
  <si>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</si>
  <si>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</si>
  <si>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</si>
  <si>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</si>
  <si>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</si>
  <si>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</si>
  <si>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</si>
  <si>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</si>
  <si>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</si>
  <si>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05/10/23 - VENCIMENTO 13/10/23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</si>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</sst>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89808</v>
      </c>
      <c r="C7" s="10">
        <f aca="true" t="shared" si="0" ref="C7:K7">C8+C11</f>
        <v>110500</v>
      </c>
      <c r="D7" s="10">
        <f t="shared" si="0"/>
        <v>325339</v>
      </c>
      <c r="E7" s="10">
        <f t="shared" si="0"/>
        <v>255081</v>
      </c>
      <c r="F7" s="10">
        <f t="shared" si="0"/>
        <v>265980</v>
      </c>
      <c r="G7" s="10">
        <f t="shared" si="0"/>
        <v>155272</v>
      </c>
      <c r="H7" s="10">
        <f t="shared" si="0"/>
        <v>88654</v>
      </c>
      <c r="I7" s="10">
        <f t="shared" si="0"/>
        <v>122484</v>
      </c>
      <c r="J7" s="10">
        <f t="shared" si="0"/>
        <v>122016</v>
      </c>
      <c r="K7" s="10">
        <f t="shared" si="0"/>
        <v>224233</v>
      </c>
      <c r="L7" s="10">
        <f aca="true" t="shared" si="1" ref="L7:L13">SUM(B7:K7)</f>
        <v>1759367</v>
      </c>
      <c r="M7" s="11"/>
    </row>
    <row r="8" spans="1:13" ht="17.25" customHeight="1">
      <c r="A8" s="12" t="s">
        <v>81</v>
      </c>
      <c r="B8" s="13">
        <f>B9+B10</f>
        <v>4544</v>
      </c>
      <c r="C8" s="13">
        <f aca="true" t="shared" si="2" ref="C8:K8">C9+C10</f>
        <v>5020</v>
      </c>
      <c r="D8" s="13">
        <f t="shared" si="2"/>
        <v>15050</v>
      </c>
      <c r="E8" s="13">
        <f t="shared" si="2"/>
        <v>10035</v>
      </c>
      <c r="F8" s="13">
        <f t="shared" si="2"/>
        <v>9627</v>
      </c>
      <c r="G8" s="13">
        <f t="shared" si="2"/>
        <v>7749</v>
      </c>
      <c r="H8" s="13">
        <f t="shared" si="2"/>
        <v>4129</v>
      </c>
      <c r="I8" s="13">
        <f t="shared" si="2"/>
        <v>4243</v>
      </c>
      <c r="J8" s="13">
        <f t="shared" si="2"/>
        <v>6111</v>
      </c>
      <c r="K8" s="13">
        <f t="shared" si="2"/>
        <v>9698</v>
      </c>
      <c r="L8" s="13">
        <f t="shared" si="1"/>
        <v>76206</v>
      </c>
      <c r="M8"/>
    </row>
    <row r="9" spans="1:13" ht="17.25" customHeight="1">
      <c r="A9" s="14" t="s">
        <v>18</v>
      </c>
      <c r="B9" s="15">
        <v>4543</v>
      </c>
      <c r="C9" s="15">
        <v>5020</v>
      </c>
      <c r="D9" s="15">
        <v>15050</v>
      </c>
      <c r="E9" s="15">
        <v>10035</v>
      </c>
      <c r="F9" s="15">
        <v>9627</v>
      </c>
      <c r="G9" s="15">
        <v>7749</v>
      </c>
      <c r="H9" s="15">
        <v>4032</v>
      </c>
      <c r="I9" s="15">
        <v>4243</v>
      </c>
      <c r="J9" s="15">
        <v>6111</v>
      </c>
      <c r="K9" s="15">
        <v>9698</v>
      </c>
      <c r="L9" s="13">
        <f t="shared" si="1"/>
        <v>76108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97</v>
      </c>
      <c r="I10" s="15">
        <v>0</v>
      </c>
      <c r="J10" s="15">
        <v>0</v>
      </c>
      <c r="K10" s="15">
        <v>0</v>
      </c>
      <c r="L10" s="13">
        <f t="shared" si="1"/>
        <v>98</v>
      </c>
      <c r="M10"/>
    </row>
    <row r="11" spans="1:13" ht="17.25" customHeight="1">
      <c r="A11" s="12" t="s">
        <v>70</v>
      </c>
      <c r="B11" s="15">
        <v>85264</v>
      </c>
      <c r="C11" s="15">
        <v>105480</v>
      </c>
      <c r="D11" s="15">
        <v>310289</v>
      </c>
      <c r="E11" s="15">
        <v>245046</v>
      </c>
      <c r="F11" s="15">
        <v>256353</v>
      </c>
      <c r="G11" s="15">
        <v>147523</v>
      </c>
      <c r="H11" s="15">
        <v>84525</v>
      </c>
      <c r="I11" s="15">
        <v>118241</v>
      </c>
      <c r="J11" s="15">
        <v>115905</v>
      </c>
      <c r="K11" s="15">
        <v>214535</v>
      </c>
      <c r="L11" s="13">
        <f t="shared" si="1"/>
        <v>1683161</v>
      </c>
      <c r="M11" s="60"/>
    </row>
    <row r="12" spans="1:13" ht="17.25" customHeight="1">
      <c r="A12" s="14" t="s">
        <v>82</v>
      </c>
      <c r="B12" s="15">
        <v>9218</v>
      </c>
      <c r="C12" s="15">
        <v>7526</v>
      </c>
      <c r="D12" s="15">
        <v>26234</v>
      </c>
      <c r="E12" s="15">
        <v>23538</v>
      </c>
      <c r="F12" s="15">
        <v>21623</v>
      </c>
      <c r="G12" s="15">
        <v>13002</v>
      </c>
      <c r="H12" s="15">
        <v>7169</v>
      </c>
      <c r="I12" s="15">
        <v>6463</v>
      </c>
      <c r="J12" s="15">
        <v>7904</v>
      </c>
      <c r="K12" s="15">
        <v>13314</v>
      </c>
      <c r="L12" s="13">
        <f t="shared" si="1"/>
        <v>135991</v>
      </c>
      <c r="M12" s="60"/>
    </row>
    <row r="13" spans="1:13" ht="17.25" customHeight="1">
      <c r="A13" s="14" t="s">
        <v>71</v>
      </c>
      <c r="B13" s="15">
        <f>+B11-B12</f>
        <v>76046</v>
      </c>
      <c r="C13" s="15">
        <f aca="true" t="shared" si="3" ref="C13:K13">+C11-C12</f>
        <v>97954</v>
      </c>
      <c r="D13" s="15">
        <f t="shared" si="3"/>
        <v>284055</v>
      </c>
      <c r="E13" s="15">
        <f t="shared" si="3"/>
        <v>221508</v>
      </c>
      <c r="F13" s="15">
        <f t="shared" si="3"/>
        <v>234730</v>
      </c>
      <c r="G13" s="15">
        <f t="shared" si="3"/>
        <v>134521</v>
      </c>
      <c r="H13" s="15">
        <f t="shared" si="3"/>
        <v>77356</v>
      </c>
      <c r="I13" s="15">
        <f t="shared" si="3"/>
        <v>111778</v>
      </c>
      <c r="J13" s="15">
        <f t="shared" si="3"/>
        <v>108001</v>
      </c>
      <c r="K13" s="15">
        <f t="shared" si="3"/>
        <v>201221</v>
      </c>
      <c r="L13" s="13">
        <f t="shared" si="1"/>
        <v>1547170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1.239012835560648</v>
      </c>
      <c r="C18" s="22">
        <v>1.222683954698454</v>
      </c>
      <c r="D18" s="22">
        <v>1.12132391665933</v>
      </c>
      <c r="E18" s="22">
        <v>1.176118079904407</v>
      </c>
      <c r="F18" s="22">
        <v>1.28257075153329</v>
      </c>
      <c r="G18" s="22">
        <v>1.200060026821984</v>
      </c>
      <c r="H18" s="22">
        <v>1.098378094282968</v>
      </c>
      <c r="I18" s="22">
        <v>1.194046609047956</v>
      </c>
      <c r="J18" s="22">
        <v>1.335844637401119</v>
      </c>
      <c r="K18" s="22">
        <v>1.136716307117855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852167.6100000001</v>
      </c>
      <c r="C20" s="25">
        <f aca="true" t="shared" si="4" ref="C20:K20">SUM(C21:C29)</f>
        <v>574396.13</v>
      </c>
      <c r="D20" s="25">
        <f t="shared" si="4"/>
        <v>1864601.95</v>
      </c>
      <c r="E20" s="25">
        <f t="shared" si="4"/>
        <v>1535113.7400000002</v>
      </c>
      <c r="F20" s="25">
        <f t="shared" si="4"/>
        <v>1560166.53</v>
      </c>
      <c r="G20" s="25">
        <f t="shared" si="4"/>
        <v>933754.0700000001</v>
      </c>
      <c r="H20" s="25">
        <f t="shared" si="4"/>
        <v>539971.3900000001</v>
      </c>
      <c r="I20" s="25">
        <f t="shared" si="4"/>
        <v>662739.08</v>
      </c>
      <c r="J20" s="25">
        <f t="shared" si="4"/>
        <v>802080.6500000001</v>
      </c>
      <c r="K20" s="25">
        <f t="shared" si="4"/>
        <v>1020959.8500000001</v>
      </c>
      <c r="L20" s="25">
        <f>SUM(B20:K20)</f>
        <v>10345951.000000002</v>
      </c>
      <c r="M20"/>
    </row>
    <row r="21" spans="1:13" ht="17.25" customHeight="1">
      <c r="A21" s="26" t="s">
        <v>22</v>
      </c>
      <c r="B21" s="56">
        <f>ROUND((B15+B16)*B7,2)</f>
        <v>658014.24</v>
      </c>
      <c r="C21" s="56">
        <f aca="true" t="shared" si="5" ref="C21:K21">ROUND((C15+C16)*C7,2)</f>
        <v>455845.65</v>
      </c>
      <c r="D21" s="56">
        <f t="shared" si="5"/>
        <v>1597381.96</v>
      </c>
      <c r="E21" s="56">
        <f t="shared" si="5"/>
        <v>1268619.85</v>
      </c>
      <c r="F21" s="56">
        <f t="shared" si="5"/>
        <v>1168822.51</v>
      </c>
      <c r="G21" s="56">
        <f t="shared" si="5"/>
        <v>750258.78</v>
      </c>
      <c r="H21" s="56">
        <f t="shared" si="5"/>
        <v>471860.92</v>
      </c>
      <c r="I21" s="56">
        <f t="shared" si="5"/>
        <v>540509.64</v>
      </c>
      <c r="J21" s="56">
        <f t="shared" si="5"/>
        <v>579893.24</v>
      </c>
      <c r="K21" s="56">
        <f t="shared" si="5"/>
        <v>870248.27</v>
      </c>
      <c r="L21" s="33">
        <f aca="true" t="shared" si="6" ref="L21:L29">SUM(B21:K21)</f>
        <v>8361455.0600000005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157273.85</v>
      </c>
      <c r="C22" s="33">
        <f t="shared" si="7"/>
        <v>101509.51</v>
      </c>
      <c r="D22" s="33">
        <f t="shared" si="7"/>
        <v>193800.64</v>
      </c>
      <c r="E22" s="33">
        <f t="shared" si="7"/>
        <v>223426.89</v>
      </c>
      <c r="F22" s="33">
        <f t="shared" si="7"/>
        <v>330275.06</v>
      </c>
      <c r="G22" s="33">
        <f t="shared" si="7"/>
        <v>150096.79</v>
      </c>
      <c r="H22" s="33">
        <f t="shared" si="7"/>
        <v>46420.78</v>
      </c>
      <c r="I22" s="33">
        <f t="shared" si="7"/>
        <v>104884.06</v>
      </c>
      <c r="J22" s="33">
        <f t="shared" si="7"/>
        <v>194754.03</v>
      </c>
      <c r="K22" s="33">
        <f t="shared" si="7"/>
        <v>118977.13</v>
      </c>
      <c r="L22" s="33">
        <f t="shared" si="6"/>
        <v>1621418.7400000002</v>
      </c>
      <c r="M22"/>
    </row>
    <row r="23" spans="1:13" ht="17.25" customHeight="1">
      <c r="A23" s="27" t="s">
        <v>24</v>
      </c>
      <c r="B23" s="33">
        <v>2879.03</v>
      </c>
      <c r="C23" s="33">
        <v>14483.58</v>
      </c>
      <c r="D23" s="33">
        <v>67303.63</v>
      </c>
      <c r="E23" s="33">
        <v>37477</v>
      </c>
      <c r="F23" s="33">
        <v>55380.44</v>
      </c>
      <c r="G23" s="33">
        <v>32162.99</v>
      </c>
      <c r="H23" s="33">
        <v>19186.81</v>
      </c>
      <c r="I23" s="33">
        <v>14663.96</v>
      </c>
      <c r="J23" s="33">
        <v>22796.17</v>
      </c>
      <c r="K23" s="33">
        <v>26758.78</v>
      </c>
      <c r="L23" s="33">
        <f t="shared" si="6"/>
        <v>293092.39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430.23</v>
      </c>
      <c r="D26" s="33">
        <v>1394.16</v>
      </c>
      <c r="E26" s="33">
        <v>1146.37</v>
      </c>
      <c r="F26" s="33">
        <v>1165.43</v>
      </c>
      <c r="G26" s="33">
        <v>697.08</v>
      </c>
      <c r="H26" s="33">
        <v>403</v>
      </c>
      <c r="I26" s="33">
        <v>495.58</v>
      </c>
      <c r="J26" s="33">
        <v>599.05</v>
      </c>
      <c r="K26" s="33">
        <v>762.43</v>
      </c>
      <c r="L26" s="33">
        <f t="shared" si="6"/>
        <v>7730.51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341.65</v>
      </c>
      <c r="K27" s="33">
        <v>460.78</v>
      </c>
      <c r="L27" s="33">
        <f t="shared" si="6"/>
        <v>4354.8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31119.83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31119.83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-159859.79</v>
      </c>
      <c r="C32" s="33">
        <f t="shared" si="8"/>
        <v>-46088</v>
      </c>
      <c r="D32" s="33">
        <f t="shared" si="8"/>
        <v>-151220</v>
      </c>
      <c r="E32" s="33">
        <f t="shared" si="8"/>
        <v>-119922.12000000011</v>
      </c>
      <c r="F32" s="33">
        <f t="shared" si="8"/>
        <v>-130108.8</v>
      </c>
      <c r="G32" s="33">
        <f t="shared" si="8"/>
        <v>-69095.6</v>
      </c>
      <c r="H32" s="33">
        <f t="shared" si="8"/>
        <v>-48838.05</v>
      </c>
      <c r="I32" s="33">
        <f t="shared" si="8"/>
        <v>-54841.68</v>
      </c>
      <c r="J32" s="33">
        <f t="shared" si="8"/>
        <v>-49888.4</v>
      </c>
      <c r="K32" s="33">
        <f t="shared" si="8"/>
        <v>-88921.2</v>
      </c>
      <c r="L32" s="33">
        <f aca="true" t="shared" si="9" ref="L32:L39">SUM(B32:K32)</f>
        <v>-918783.6400000002</v>
      </c>
      <c r="M32"/>
    </row>
    <row r="33" spans="1:13" ht="18.75" customHeight="1">
      <c r="A33" s="27" t="s">
        <v>28</v>
      </c>
      <c r="B33" s="33">
        <f>B34+B35+B36+B37</f>
        <v>-19989.2</v>
      </c>
      <c r="C33" s="33">
        <f aca="true" t="shared" si="10" ref="C33:K33">C34+C35+C36+C37</f>
        <v>-22088</v>
      </c>
      <c r="D33" s="33">
        <f t="shared" si="10"/>
        <v>-66220</v>
      </c>
      <c r="E33" s="33">
        <f t="shared" si="10"/>
        <v>-44154</v>
      </c>
      <c r="F33" s="33">
        <f t="shared" si="10"/>
        <v>-42358.8</v>
      </c>
      <c r="G33" s="33">
        <f t="shared" si="10"/>
        <v>-34095.6</v>
      </c>
      <c r="H33" s="33">
        <f t="shared" si="10"/>
        <v>-17740.8</v>
      </c>
      <c r="I33" s="33">
        <f t="shared" si="10"/>
        <v>-26841.68</v>
      </c>
      <c r="J33" s="33">
        <f t="shared" si="10"/>
        <v>-26888.4</v>
      </c>
      <c r="K33" s="33">
        <f t="shared" si="10"/>
        <v>-42671.2</v>
      </c>
      <c r="L33" s="33">
        <f t="shared" si="9"/>
        <v>-343047.68000000005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-19989.2</v>
      </c>
      <c r="C34" s="33">
        <f t="shared" si="11"/>
        <v>-22088</v>
      </c>
      <c r="D34" s="33">
        <f t="shared" si="11"/>
        <v>-66220</v>
      </c>
      <c r="E34" s="33">
        <f t="shared" si="11"/>
        <v>-44154</v>
      </c>
      <c r="F34" s="33">
        <f t="shared" si="11"/>
        <v>-42358.8</v>
      </c>
      <c r="G34" s="33">
        <f t="shared" si="11"/>
        <v>-34095.6</v>
      </c>
      <c r="H34" s="33">
        <f t="shared" si="11"/>
        <v>-17740.8</v>
      </c>
      <c r="I34" s="33">
        <f t="shared" si="11"/>
        <v>-18669.2</v>
      </c>
      <c r="J34" s="33">
        <f t="shared" si="11"/>
        <v>-26888.4</v>
      </c>
      <c r="K34" s="33">
        <f t="shared" si="11"/>
        <v>-42671.2</v>
      </c>
      <c r="L34" s="33">
        <f t="shared" si="9"/>
        <v>-334875.2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-8172.48</v>
      </c>
      <c r="J37" s="17">
        <v>0</v>
      </c>
      <c r="K37" s="17">
        <v>0</v>
      </c>
      <c r="L37" s="33">
        <f t="shared" si="9"/>
        <v>-8172.48</v>
      </c>
      <c r="M37"/>
    </row>
    <row r="38" spans="1:13" s="36" customFormat="1" ht="18.75" customHeight="1">
      <c r="A38" s="27" t="s">
        <v>32</v>
      </c>
      <c r="B38" s="38">
        <f>SUM(B39:B50)</f>
        <v>-139870.59</v>
      </c>
      <c r="C38" s="38">
        <f aca="true" t="shared" si="12" ref="C38:K38">SUM(C39:C50)</f>
        <v>-24000</v>
      </c>
      <c r="D38" s="38">
        <f t="shared" si="12"/>
        <v>-85000</v>
      </c>
      <c r="E38" s="38">
        <f t="shared" si="12"/>
        <v>-75768.12000000011</v>
      </c>
      <c r="F38" s="38">
        <f t="shared" si="12"/>
        <v>-87750</v>
      </c>
      <c r="G38" s="38">
        <f t="shared" si="12"/>
        <v>-35000</v>
      </c>
      <c r="H38" s="38">
        <f t="shared" si="12"/>
        <v>-31097.25</v>
      </c>
      <c r="I38" s="38">
        <f t="shared" si="12"/>
        <v>-28000</v>
      </c>
      <c r="J38" s="38">
        <f t="shared" si="12"/>
        <v>-23000</v>
      </c>
      <c r="K38" s="38">
        <f t="shared" si="12"/>
        <v>-46250</v>
      </c>
      <c r="L38" s="33">
        <f t="shared" si="9"/>
        <v>-575735.9600000001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-33000</v>
      </c>
      <c r="C48" s="17">
        <v>-24000</v>
      </c>
      <c r="D48" s="17">
        <v>-85000</v>
      </c>
      <c r="E48" s="17">
        <v>-1249000</v>
      </c>
      <c r="F48" s="17">
        <v>-87750</v>
      </c>
      <c r="G48" s="17">
        <v>-35000</v>
      </c>
      <c r="H48" s="17">
        <v>-24500</v>
      </c>
      <c r="I48" s="17">
        <v>-563500</v>
      </c>
      <c r="J48" s="17">
        <v>-23000</v>
      </c>
      <c r="K48" s="17">
        <v>-46250</v>
      </c>
      <c r="L48" s="17">
        <f>SUM(B48:K48)</f>
        <v>-2171000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692307.8200000001</v>
      </c>
      <c r="C56" s="41">
        <f t="shared" si="16"/>
        <v>528308.13</v>
      </c>
      <c r="D56" s="41">
        <f t="shared" si="16"/>
        <v>1713381.95</v>
      </c>
      <c r="E56" s="41">
        <f t="shared" si="16"/>
        <v>1415191.62</v>
      </c>
      <c r="F56" s="41">
        <f t="shared" si="16"/>
        <v>1430057.73</v>
      </c>
      <c r="G56" s="41">
        <f t="shared" si="16"/>
        <v>864658.4700000001</v>
      </c>
      <c r="H56" s="41">
        <f t="shared" si="16"/>
        <v>491133.34000000014</v>
      </c>
      <c r="I56" s="41">
        <f t="shared" si="16"/>
        <v>607897.3999999999</v>
      </c>
      <c r="J56" s="41">
        <f t="shared" si="16"/>
        <v>752192.2500000001</v>
      </c>
      <c r="K56" s="41">
        <f t="shared" si="16"/>
        <v>932038.6500000001</v>
      </c>
      <c r="L56" s="42">
        <f t="shared" si="14"/>
        <v>9427167.36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692307.82</v>
      </c>
      <c r="C62" s="41">
        <f aca="true" t="shared" si="18" ref="C62:J62">SUM(C63:C74)</f>
        <v>528308.13</v>
      </c>
      <c r="D62" s="41">
        <f t="shared" si="18"/>
        <v>1713381.9456933842</v>
      </c>
      <c r="E62" s="41">
        <f t="shared" si="18"/>
        <v>1415191.6221050257</v>
      </c>
      <c r="F62" s="41">
        <f t="shared" si="18"/>
        <v>1430057.7250208159</v>
      </c>
      <c r="G62" s="41">
        <f t="shared" si="18"/>
        <v>864658.471633735</v>
      </c>
      <c r="H62" s="41">
        <f t="shared" si="18"/>
        <v>491133.33803705877</v>
      </c>
      <c r="I62" s="41">
        <f>SUM(I63:I79)</f>
        <v>607897.402773811</v>
      </c>
      <c r="J62" s="41">
        <f t="shared" si="18"/>
        <v>752192.2549185111</v>
      </c>
      <c r="K62" s="41">
        <f>SUM(K63:K76)</f>
        <v>932038.65</v>
      </c>
      <c r="L62" s="46">
        <f>SUM(B62:K62)</f>
        <v>9427167.360182343</v>
      </c>
      <c r="M62" s="40"/>
    </row>
    <row r="63" spans="1:13" ht="18.75" customHeight="1">
      <c r="A63" s="47" t="s">
        <v>46</v>
      </c>
      <c r="B63" s="48">
        <v>692307.82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692307.82</v>
      </c>
      <c r="M63"/>
    </row>
    <row r="64" spans="1:13" ht="18.75" customHeight="1">
      <c r="A64" s="47" t="s">
        <v>55</v>
      </c>
      <c r="B64" s="17">
        <v>0</v>
      </c>
      <c r="C64" s="48">
        <v>462692.26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462692.26</v>
      </c>
      <c r="M64"/>
    </row>
    <row r="65" spans="1:13" ht="18.75" customHeight="1">
      <c r="A65" s="47" t="s">
        <v>56</v>
      </c>
      <c r="B65" s="17">
        <v>0</v>
      </c>
      <c r="C65" s="48">
        <v>65615.87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65615.87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1713381.9456933842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1713381.9456933842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1415191.6221050257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1415191.6221050257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1430057.7250208159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1430057.7250208159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864658.471633735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864658.471633735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491133.33803705877</v>
      </c>
      <c r="I70" s="17">
        <v>0</v>
      </c>
      <c r="J70" s="17">
        <v>0</v>
      </c>
      <c r="K70" s="17">
        <v>0</v>
      </c>
      <c r="L70" s="46">
        <f t="shared" si="19"/>
        <v>491133.33803705877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607897.402773811</v>
      </c>
      <c r="J71" s="17">
        <v>0</v>
      </c>
      <c r="K71" s="17">
        <v>0</v>
      </c>
      <c r="L71" s="46">
        <f t="shared" si="19"/>
        <v>607897.402773811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752192.2549185111</v>
      </c>
      <c r="K72" s="17">
        <v>0</v>
      </c>
      <c r="L72" s="46">
        <f t="shared" si="19"/>
        <v>752192.2549185111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544124.16</v>
      </c>
      <c r="L73" s="46">
        <f t="shared" si="19"/>
        <v>544124.16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387914.49</v>
      </c>
      <c r="L74" s="46">
        <f t="shared" si="19"/>
        <v>387914.49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2023-10-15T21:58:34Z</dcterms:modified>
  <cp:category/>
  <cp:version/>
  <cp:contentType/>
  <cp:contentStatus/>
</cp:coreProperties>
</file>