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nov23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<sst xmlns="http://schemas.openxmlformats.org/spreadsheetml/2006/main" count="91" uniqueCount="88">
  <si>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DEMONSTRATIVO DE REMUNERAÇÃO DOS CONCESSIONÁRIOS - Grupo Local de Distribuição</t>
  </si>
  <si>
    <t>OPERAÇÃO DE 01 A 30/11/23 - VENCIMENTO 09/11 A 07/12/23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</si>
  <si>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</si>
  <si>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</si>
  <si>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</si>
  <si>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</si>
  <si>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</si>
  <si>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</si>
  <si>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</si>
  <si>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</si>
  <si>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</si>
  <si>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</si>
  <si>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</si>
  <si>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</si>
  <si>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</si>
  <si>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</si>
  <si>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</si>
  <si>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</si>
  <si>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</si>
  <si>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</si>
  <si>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</si>
  <si>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</si>
  <si>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</si>
  <si>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</si>
  <si>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</si>
  <si>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</si>
  <si>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</si>
  <si>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</si>
  <si>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</si>
  <si>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</si>
  <si>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</si>
  <si>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</si>
  <si>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</si>
  <si>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</si>
  <si>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</si>
  <si>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</si>
  <si>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</si>
  <si>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</si>
  <si>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</si>
  <si>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</si>
  <si>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</si>
  <si>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</si>
  <si>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</si>
  <si>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</si>
  <si>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</si>
  <si>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</si>
  <si>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</si>
  <si>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</si>
  <si>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</si>
  <si>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5.0. Remuneração Veículos Elétricos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</si>
  <si>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</si>
  <si>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</si>
  <si>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</si>
  <si>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</si>
  <si>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</si>
  <si>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</si>
  <si>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</si>
  <si>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</si>
  <si>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</si>
  <si>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</si>
  <si>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</si>
  <si>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</si>
  <si>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</si>
  <si>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</si>
  <si>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</si>
  <si>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 (1)</t>
  </si>
  <si>
    <t>5.4. Revisão de Remuneração pelo Serviço Atende (2)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</si>
  <si>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</si>
  <si>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</si>
  <si>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</si>
  <si>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</si>
  <si>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</si>
  <si>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</si>
  <si>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</si>
  <si>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</si>
  <si>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</si>
  <si>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</si>
  <si>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</si>
  <si>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</si>
  <si>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</si>
  <si>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</si>
  <si>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</si>
  <si>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</si>
  <si>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</si>
  <si>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</si>
  <si>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</si>
  <si>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(1) Revisão de passageiros transportados, ar condicionado, equipamentos embarcados, ARLA 32, rede da madrugada e veículos elétricos, out/23 e fator de transição de 29/09 a 31/10/23. Total de 1.914.739 passageiros revisão.</t>
  </si>
  <si>
    <t xml:space="preserve">          (2) Revisão de remuneração do serviço atende, outubro/23.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</si>
</sst>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1"/>
    </xf>
    <xf numFmtId="165" fontId="33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165" fontId="33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168" fontId="33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44" fontId="33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3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3" fillId="0" borderId="13" xfId="0" applyFont="1" applyFill="1" applyBorder="1" applyAlignment="1">
      <alignment horizontal="left" vertical="center" indent="2"/>
    </xf>
    <xf numFmtId="44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164" fontId="33" fillId="0" borderId="13" xfId="53" applyFont="1" applyFill="1" applyBorder="1" applyAlignment="1">
      <alignment vertical="center"/>
    </xf>
    <xf numFmtId="0" fontId="33" fillId="0" borderId="16" xfId="0" applyFont="1" applyFill="1" applyBorder="1" applyAlignment="1">
      <alignment horizontal="left" vertical="center" indent="2"/>
    </xf>
    <xf numFmtId="44" fontId="33" fillId="0" borderId="1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164" fontId="33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3" xfId="46" applyNumberFormat="1" applyFont="1" applyBorder="1" applyAlignment="1">
      <alignment vertical="center"/>
    </xf>
    <xf numFmtId="168" fontId="33" fillId="0" borderId="13" xfId="46" applyNumberFormat="1" applyFont="1" applyFill="1" applyBorder="1" applyAlignment="1">
      <alignment vertical="center"/>
    </xf>
    <xf numFmtId="44" fontId="33" fillId="0" borderId="13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75</xdr:row>
      <xdr:rowOff>0</xdr:rowOff>
    </xdr:from>
    <xdr:to>
      <xdr:col>2</xdr:col>
      <xdr:colOff>857250</xdr:colOff>
      <xdr:row>76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9736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>
    <pageSetUpPr fitToPage="1"/>
  </sheetPr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2.7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9608171</v>
      </c>
      <c r="C7" s="13">
        <f t="shared" si="0"/>
        <v>6365395</v>
      </c>
      <c r="D7" s="13">
        <f t="shared" si="0"/>
        <v>5935840</v>
      </c>
      <c r="E7" s="13">
        <f t="shared" si="0"/>
        <v>1708456</v>
      </c>
      <c r="F7" s="13">
        <f t="shared" si="0"/>
        <v>5344071</v>
      </c>
      <c r="G7" s="13">
        <f t="shared" si="0"/>
        <v>8999527</v>
      </c>
      <c r="H7" s="13">
        <f t="shared" si="0"/>
        <v>1205173</v>
      </c>
      <c r="I7" s="13">
        <f t="shared" si="0"/>
        <v>6761764</v>
      </c>
      <c r="J7" s="13">
        <f t="shared" si="0"/>
        <v>5285688</v>
      </c>
      <c r="K7" s="13">
        <f t="shared" si="0"/>
        <v>8478386</v>
      </c>
      <c r="L7" s="13">
        <f t="shared" si="0"/>
        <v>6360433</v>
      </c>
      <c r="M7" s="13">
        <f t="shared" si="0"/>
        <v>3204658</v>
      </c>
      <c r="N7" s="13">
        <f t="shared" si="0"/>
        <v>2081689</v>
      </c>
      <c r="O7" s="13">
        <f t="shared" si="0"/>
        <v>71339251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v>258692</v>
      </c>
      <c r="C8" s="15">
        <v>253663</v>
      </c>
      <c r="D8" s="15">
        <v>150805</v>
      </c>
      <c r="E8" s="15">
        <v>50002</v>
      </c>
      <c r="F8" s="15">
        <v>154447</v>
      </c>
      <c r="G8" s="15">
        <v>317910</v>
      </c>
      <c r="H8" s="15">
        <v>47746</v>
      </c>
      <c r="I8" s="15">
        <v>332539</v>
      </c>
      <c r="J8" s="15">
        <v>200203</v>
      </c>
      <c r="K8" s="15">
        <v>134954</v>
      </c>
      <c r="L8" s="15">
        <v>97813</v>
      </c>
      <c r="M8" s="15">
        <v>138318</v>
      </c>
      <c r="N8" s="15">
        <v>90804</v>
      </c>
      <c r="O8" s="15">
        <f>O9+O10</f>
        <v>2227896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258692</v>
      </c>
      <c r="C9" s="15">
        <v>253663</v>
      </c>
      <c r="D9" s="15">
        <v>150805</v>
      </c>
      <c r="E9" s="15">
        <v>50002</v>
      </c>
      <c r="F9" s="15">
        <v>154447</v>
      </c>
      <c r="G9" s="15">
        <v>317910</v>
      </c>
      <c r="H9" s="15">
        <v>47746</v>
      </c>
      <c r="I9" s="15">
        <v>332539</v>
      </c>
      <c r="J9" s="15">
        <v>200203</v>
      </c>
      <c r="K9" s="15">
        <v>134954</v>
      </c>
      <c r="L9" s="15">
        <v>97741</v>
      </c>
      <c r="M9" s="15">
        <v>138318</v>
      </c>
      <c r="N9" s="15">
        <v>90368</v>
      </c>
      <c r="O9" s="15">
        <f>SUM(B9:N9)</f>
        <v>2227388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72</v>
      </c>
      <c r="M10" s="17">
        <v>0</v>
      </c>
      <c r="N10" s="17">
        <v>436</v>
      </c>
      <c r="O10" s="15">
        <f>SUM(B10:N10)</f>
        <v>508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9349479</v>
      </c>
      <c r="C11" s="17">
        <v>6111732</v>
      </c>
      <c r="D11" s="17">
        <v>5785035</v>
      </c>
      <c r="E11" s="17">
        <v>1658454</v>
      </c>
      <c r="F11" s="17">
        <v>5189624</v>
      </c>
      <c r="G11" s="17">
        <v>8681617</v>
      </c>
      <c r="H11" s="17">
        <v>1157427</v>
      </c>
      <c r="I11" s="17">
        <v>6429225</v>
      </c>
      <c r="J11" s="17">
        <v>5085485</v>
      </c>
      <c r="K11" s="17">
        <v>8343432</v>
      </c>
      <c r="L11" s="17">
        <v>6262620</v>
      </c>
      <c r="M11" s="17">
        <v>3066340</v>
      </c>
      <c r="N11" s="17">
        <v>1990885</v>
      </c>
      <c r="O11" s="15">
        <f>SUM(B11:N11)</f>
        <v>69111355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692004</v>
      </c>
      <c r="C12" s="17">
        <v>571606</v>
      </c>
      <c r="D12" s="17">
        <v>455929</v>
      </c>
      <c r="E12" s="17">
        <v>184209</v>
      </c>
      <c r="F12" s="17">
        <v>488011</v>
      </c>
      <c r="G12" s="17">
        <v>871417</v>
      </c>
      <c r="H12" s="17">
        <v>126205</v>
      </c>
      <c r="I12" s="17">
        <v>636730</v>
      </c>
      <c r="J12" s="17">
        <v>450812</v>
      </c>
      <c r="K12" s="17">
        <v>580332</v>
      </c>
      <c r="L12" s="17">
        <v>435187</v>
      </c>
      <c r="M12" s="17">
        <v>164397</v>
      </c>
      <c r="N12" s="17">
        <v>89252</v>
      </c>
      <c r="O12" s="15">
        <f>SUM(B12:N12)</f>
        <v>5746091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8657475</v>
      </c>
      <c r="C13" s="18">
        <v>5540126</v>
      </c>
      <c r="D13" s="18">
        <v>5329106</v>
      </c>
      <c r="E13" s="18">
        <v>1474245</v>
      </c>
      <c r="F13" s="18">
        <v>4701613</v>
      </c>
      <c r="G13" s="18">
        <v>7810200</v>
      </c>
      <c r="H13" s="18">
        <v>1031222</v>
      </c>
      <c r="I13" s="18">
        <v>5792495</v>
      </c>
      <c r="J13" s="18">
        <v>4634673</v>
      </c>
      <c r="K13" s="18">
        <v>7763100</v>
      </c>
      <c r="L13" s="18">
        <v>5827433</v>
      </c>
      <c r="M13" s="18">
        <v>2901943</v>
      </c>
      <c r="N13" s="18">
        <v>1901633</v>
      </c>
      <c r="O13" s="15">
        <f>SUM(B13:N13)</f>
        <v>63365264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2.952</v>
      </c>
      <c r="C15" s="21">
        <v>3.0496</v>
      </c>
      <c r="D15" s="21">
        <v>2.6745</v>
      </c>
      <c r="E15" s="21">
        <v>4.569</v>
      </c>
      <c r="F15" s="21">
        <v>3.0999</v>
      </c>
      <c r="G15" s="21">
        <v>2.5506</v>
      </c>
      <c r="H15" s="21">
        <v>3.4246</v>
      </c>
      <c r="I15" s="21">
        <v>3.0281</v>
      </c>
      <c r="J15" s="21">
        <v>3.0457</v>
      </c>
      <c r="K15" s="21">
        <v>2.8789</v>
      </c>
      <c r="L15" s="21">
        <v>3.278</v>
      </c>
      <c r="M15" s="21">
        <v>3.7825</v>
      </c>
      <c r="N15" s="21">
        <v>3.4167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>SUM(B21:B31)</f>
        <v>38275860.709999986</v>
      </c>
      <c r="C20" s="28">
        <f aca="true" t="shared" si="1" ref="C20:O20">SUM(C21:C31)</f>
        <v>27116080.34</v>
      </c>
      <c r="D20" s="28">
        <f t="shared" si="1"/>
        <v>23816641.38</v>
      </c>
      <c r="E20" s="28">
        <f t="shared" si="1"/>
        <v>7380758.970000003</v>
      </c>
      <c r="F20" s="28">
        <f t="shared" si="1"/>
        <v>25669440.049999997</v>
      </c>
      <c r="G20" s="28">
        <f t="shared" si="1"/>
        <v>35975634.730000004</v>
      </c>
      <c r="H20" s="28">
        <f t="shared" si="1"/>
        <v>7394694.789999999</v>
      </c>
      <c r="I20" s="28">
        <f t="shared" si="1"/>
        <v>27570264.460000005</v>
      </c>
      <c r="J20" s="28">
        <f t="shared" si="1"/>
        <v>24078424.549999993</v>
      </c>
      <c r="K20" s="28">
        <f t="shared" si="1"/>
        <v>32655557.96</v>
      </c>
      <c r="L20" s="28">
        <f t="shared" si="1"/>
        <v>29305950.63</v>
      </c>
      <c r="M20" s="28">
        <f t="shared" si="1"/>
        <v>16333563.54</v>
      </c>
      <c r="N20" s="28">
        <f t="shared" si="1"/>
        <v>8221636.1499999985</v>
      </c>
      <c r="O20" s="28">
        <f t="shared" si="1"/>
        <v>303794508.25999993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28363320.799999997</v>
      </c>
      <c r="C21" s="31">
        <v>19411908.59</v>
      </c>
      <c r="D21" s="31">
        <v>15875404.11</v>
      </c>
      <c r="E21" s="31">
        <v>7805935.4700000025</v>
      </c>
      <c r="F21" s="31">
        <v>16566085.699999997</v>
      </c>
      <c r="G21" s="31">
        <v>22954193.59</v>
      </c>
      <c r="H21" s="31">
        <v>4127235.4699999993</v>
      </c>
      <c r="I21" s="31">
        <v>20475297.550000004</v>
      </c>
      <c r="J21" s="31">
        <v>16098619.949999997</v>
      </c>
      <c r="K21" s="31">
        <v>24408425.47</v>
      </c>
      <c r="L21" s="31">
        <v>20849499.38</v>
      </c>
      <c r="M21" s="31">
        <v>12121618.910000002</v>
      </c>
      <c r="N21" s="31">
        <v>7112506.799999999</v>
      </c>
      <c r="O21" s="31">
        <f aca="true" t="shared" si="2" ref="O21:O29">SUM(B21:N21)</f>
        <v>216170051.79</v>
      </c>
    </row>
    <row r="22" spans="1:23" ht="18.75" customHeight="1">
      <c r="A22" s="30" t="s">
        <v>41</v>
      </c>
      <c r="B22" s="31">
        <v>6266623.91</v>
      </c>
      <c r="C22" s="31">
        <v>5693146.849999999</v>
      </c>
      <c r="D22" s="31">
        <v>6558968.709999999</v>
      </c>
      <c r="E22" s="31">
        <v>-1069116.6999999997</v>
      </c>
      <c r="F22" s="31">
        <v>7136732.5600000005</v>
      </c>
      <c r="G22" s="31">
        <v>10015481.98</v>
      </c>
      <c r="H22" s="31">
        <v>2239920.02</v>
      </c>
      <c r="I22" s="31">
        <v>4498932.96</v>
      </c>
      <c r="J22" s="31">
        <v>6134308.199999998</v>
      </c>
      <c r="K22" s="31">
        <v>4358811.909999999</v>
      </c>
      <c r="L22" s="31">
        <v>4898586.619999999</v>
      </c>
      <c r="M22" s="31">
        <v>2587881.33</v>
      </c>
      <c r="N22" s="31">
        <v>380177.1900000001</v>
      </c>
      <c r="O22" s="31">
        <f t="shared" si="2"/>
        <v>59700455.53999999</v>
      </c>
      <c r="W22" s="32"/>
    </row>
    <row r="23" spans="1:15" ht="18.75" customHeight="1">
      <c r="A23" s="30" t="s">
        <v>42</v>
      </c>
      <c r="B23" s="31">
        <v>1676443.5499999996</v>
      </c>
      <c r="C23" s="31">
        <v>1131259.6899999997</v>
      </c>
      <c r="D23" s="31">
        <v>796890.74</v>
      </c>
      <c r="E23" s="31">
        <v>304683.76</v>
      </c>
      <c r="F23" s="31">
        <v>1041400.63</v>
      </c>
      <c r="G23" s="31">
        <v>1617320.2899999998</v>
      </c>
      <c r="H23" s="31">
        <v>215515.83000000002</v>
      </c>
      <c r="I23" s="31">
        <v>1170916.7999999998</v>
      </c>
      <c r="J23" s="31">
        <v>949069.96</v>
      </c>
      <c r="K23" s="31">
        <v>1479573.7499999998</v>
      </c>
      <c r="L23" s="31">
        <v>1310829.3</v>
      </c>
      <c r="M23" s="31">
        <v>662851.7899999999</v>
      </c>
      <c r="N23" s="31">
        <v>400629.2600000001</v>
      </c>
      <c r="O23" s="31">
        <f t="shared" si="2"/>
        <v>12757385.35</v>
      </c>
    </row>
    <row r="24" spans="1:15" ht="18.75" customHeight="1">
      <c r="A24" s="30" t="s">
        <v>43</v>
      </c>
      <c r="B24" s="31">
        <v>109743.12000000005</v>
      </c>
      <c r="C24" s="31">
        <v>109743.12000000005</v>
      </c>
      <c r="D24" s="31">
        <v>54871.56000000003</v>
      </c>
      <c r="E24" s="31">
        <v>54871.56000000003</v>
      </c>
      <c r="F24" s="31">
        <v>54871.56000000003</v>
      </c>
      <c r="G24" s="31">
        <v>54871.56000000003</v>
      </c>
      <c r="H24" s="31">
        <v>54871.56000000003</v>
      </c>
      <c r="I24" s="31">
        <v>109743.12000000005</v>
      </c>
      <c r="J24" s="31">
        <v>54871.56000000003</v>
      </c>
      <c r="K24" s="31">
        <v>54871.56000000003</v>
      </c>
      <c r="L24" s="31">
        <v>54871.56000000003</v>
      </c>
      <c r="M24" s="31">
        <v>54871.56000000003</v>
      </c>
      <c r="N24" s="31">
        <v>54871.56000000003</v>
      </c>
      <c r="O24" s="31">
        <f t="shared" si="2"/>
        <v>877944.9600000007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2"/>
        <v>0</v>
      </c>
    </row>
    <row r="26" spans="1:26" ht="18.75" customHeight="1">
      <c r="A26" s="30" t="s">
        <v>45</v>
      </c>
      <c r="B26" s="31">
        <v>37360.85</v>
      </c>
      <c r="C26" s="31">
        <v>26775.62</v>
      </c>
      <c r="D26" s="31">
        <v>24276.960000000003</v>
      </c>
      <c r="E26" s="31">
        <v>7262.279999999999</v>
      </c>
      <c r="F26" s="31">
        <v>24932.6</v>
      </c>
      <c r="G26" s="31">
        <v>34746.909999999996</v>
      </c>
      <c r="H26" s="31">
        <v>6730.47</v>
      </c>
      <c r="I26" s="31">
        <v>26004.630000000005</v>
      </c>
      <c r="J26" s="31">
        <v>23812.700000000008</v>
      </c>
      <c r="K26" s="31">
        <v>32656.27</v>
      </c>
      <c r="L26" s="31">
        <v>29229.18</v>
      </c>
      <c r="M26" s="31">
        <v>15514.95</v>
      </c>
      <c r="N26" s="31">
        <v>7870.040000000002</v>
      </c>
      <c r="O26" s="31">
        <f t="shared" si="2"/>
        <v>297173.46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30934.079999999994</v>
      </c>
      <c r="C27" s="31">
        <v>23031.15000000001</v>
      </c>
      <c r="D27" s="31">
        <v>20200.2</v>
      </c>
      <c r="E27" s="31">
        <v>6170.4000000000015</v>
      </c>
      <c r="F27" s="31">
        <v>20327.40000000001</v>
      </c>
      <c r="G27" s="31">
        <v>27383.70000000002</v>
      </c>
      <c r="H27" s="31">
        <v>5070.900000000001</v>
      </c>
      <c r="I27" s="31">
        <v>21426.600000000002</v>
      </c>
      <c r="J27" s="31">
        <v>20312.999999999996</v>
      </c>
      <c r="K27" s="31">
        <v>26328</v>
      </c>
      <c r="L27" s="31">
        <v>23369.549999999992</v>
      </c>
      <c r="M27" s="31">
        <v>13227.500000000002</v>
      </c>
      <c r="N27" s="31">
        <v>6930.600000000006</v>
      </c>
      <c r="O27" s="31">
        <f t="shared" si="2"/>
        <v>244713.08000000005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14427.6</v>
      </c>
      <c r="C28" s="31">
        <v>10742.099999999997</v>
      </c>
      <c r="D28" s="31">
        <v>9421.5</v>
      </c>
      <c r="E28" s="31">
        <v>2877.6000000000013</v>
      </c>
      <c r="F28" s="31">
        <v>9480.600000000008</v>
      </c>
      <c r="G28" s="31">
        <v>12772.199999999995</v>
      </c>
      <c r="H28" s="31">
        <v>2365.2</v>
      </c>
      <c r="I28" s="31">
        <v>9933.899999999998</v>
      </c>
      <c r="J28" s="31">
        <v>9559.499999999995</v>
      </c>
      <c r="K28" s="31">
        <v>12101.999999999995</v>
      </c>
      <c r="L28" s="31">
        <v>10899.599999999997</v>
      </c>
      <c r="M28" s="31">
        <v>6169.200000000002</v>
      </c>
      <c r="N28" s="31">
        <v>3232.5</v>
      </c>
      <c r="O28" s="31">
        <f t="shared" si="2"/>
        <v>113983.49999999999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1777006.7999999993</v>
      </c>
      <c r="C29" s="31">
        <v>709473.2200000002</v>
      </c>
      <c r="D29" s="31">
        <v>476607.59999999986</v>
      </c>
      <c r="E29" s="31">
        <v>268074.60000000015</v>
      </c>
      <c r="F29" s="31">
        <v>815608.9999999995</v>
      </c>
      <c r="G29" s="31">
        <v>1258864.4999999998</v>
      </c>
      <c r="H29" s="31">
        <v>742985.3399999995</v>
      </c>
      <c r="I29" s="31">
        <v>1258008.8999999994</v>
      </c>
      <c r="J29" s="31">
        <v>787869.6800000006</v>
      </c>
      <c r="K29" s="31">
        <v>1234182.9000000004</v>
      </c>
      <c r="L29" s="31">
        <v>1222323.5999999994</v>
      </c>
      <c r="M29" s="31">
        <v>871428.2999999997</v>
      </c>
      <c r="N29" s="31">
        <v>255418.20000000004</v>
      </c>
      <c r="O29" s="31">
        <f t="shared" si="2"/>
        <v>11677852.639999997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0" t="s">
        <v>49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1048606.0999999999</v>
      </c>
      <c r="L30" s="31">
        <v>906341.8399999999</v>
      </c>
      <c r="M30" s="31">
        <v>0</v>
      </c>
      <c r="N30" s="31">
        <v>0</v>
      </c>
      <c r="O30" s="31">
        <f>SUM(B30:N30)</f>
        <v>1954947.9399999997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19"/>
    </row>
    <row r="32" spans="1:15" ht="18.75" customHeight="1">
      <c r="A32" s="20" t="s">
        <v>50</v>
      </c>
      <c r="B32" s="31">
        <f>+B33+B35+B48+B49+B50+B55-B56</f>
        <v>-5708778.909999999</v>
      </c>
      <c r="C32" s="31">
        <f aca="true" t="shared" si="3" ref="C32:O32">+C33+C35+C48+C49+C50+C55-C56</f>
        <v>-4612826.180000001</v>
      </c>
      <c r="D32" s="31">
        <f t="shared" si="3"/>
        <v>-630985.0200000001</v>
      </c>
      <c r="E32" s="31">
        <f t="shared" si="3"/>
        <v>-211747.53000000003</v>
      </c>
      <c r="F32" s="31">
        <f t="shared" si="3"/>
        <v>-547659.5</v>
      </c>
      <c r="G32" s="31">
        <f t="shared" si="3"/>
        <v>-1179703.44</v>
      </c>
      <c r="H32" s="31">
        <f t="shared" si="3"/>
        <v>-194747.84</v>
      </c>
      <c r="I32" s="31">
        <f t="shared" si="3"/>
        <v>-1319762.5399999998</v>
      </c>
      <c r="J32" s="31">
        <f t="shared" si="3"/>
        <v>-641952.6000000001</v>
      </c>
      <c r="K32" s="31">
        <f t="shared" si="3"/>
        <v>-303157.69</v>
      </c>
      <c r="L32" s="31">
        <f t="shared" si="3"/>
        <v>-188238.50999999995</v>
      </c>
      <c r="M32" s="31">
        <f t="shared" si="3"/>
        <v>-513240.25</v>
      </c>
      <c r="N32" s="31">
        <f t="shared" si="3"/>
        <v>-313274.44000000006</v>
      </c>
      <c r="O32" s="31">
        <f t="shared" si="3"/>
        <v>-16366074.45</v>
      </c>
    </row>
    <row r="33" spans="1:15" ht="18.75" customHeight="1">
      <c r="A33" s="30" t="s">
        <v>51</v>
      </c>
      <c r="B33" s="37">
        <v>-1138244.7999999998</v>
      </c>
      <c r="C33" s="37">
        <v>-1116117.2</v>
      </c>
      <c r="D33" s="37">
        <v>-663542.0000000001</v>
      </c>
      <c r="E33" s="37">
        <v>-220008.80000000002</v>
      </c>
      <c r="F33" s="37">
        <v>-679566.8</v>
      </c>
      <c r="G33" s="37">
        <v>-1398804</v>
      </c>
      <c r="H33" s="37">
        <v>-210082.4</v>
      </c>
      <c r="I33" s="37">
        <v>-1463171.5999999996</v>
      </c>
      <c r="J33" s="37">
        <v>-880893.2</v>
      </c>
      <c r="K33" s="37">
        <v>-593797.6</v>
      </c>
      <c r="L33" s="37">
        <v>-430060.39999999997</v>
      </c>
      <c r="M33" s="37">
        <v>-608599.2000000001</v>
      </c>
      <c r="N33" s="37">
        <v>-397619.20000000007</v>
      </c>
      <c r="O33" s="37">
        <f>+O34</f>
        <v>-9800507.199999997</v>
      </c>
    </row>
    <row r="34" spans="1:26" ht="18.75" customHeight="1">
      <c r="A34" s="33" t="s">
        <v>52</v>
      </c>
      <c r="B34" s="34">
        <v>-1138244.7999999998</v>
      </c>
      <c r="C34" s="34">
        <v>-1116117.2</v>
      </c>
      <c r="D34" s="34">
        <v>-663542.0000000001</v>
      </c>
      <c r="E34" s="34">
        <v>-220008.80000000002</v>
      </c>
      <c r="F34" s="34">
        <v>-679566.8</v>
      </c>
      <c r="G34" s="34">
        <v>-1398804</v>
      </c>
      <c r="H34" s="34">
        <v>-210082.4</v>
      </c>
      <c r="I34" s="34">
        <v>-1463171.5999999996</v>
      </c>
      <c r="J34" s="34">
        <v>-880893.2</v>
      </c>
      <c r="K34" s="34">
        <v>-593797.6</v>
      </c>
      <c r="L34" s="34">
        <v>-430060.39999999997</v>
      </c>
      <c r="M34" s="34">
        <v>-608599.2000000001</v>
      </c>
      <c r="N34" s="34">
        <v>-397619.20000000007</v>
      </c>
      <c r="O34" s="38">
        <f aca="true" t="shared" si="4" ref="O34:O56">SUM(B34:N34)</f>
        <v>-9800507.199999997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30" t="s">
        <v>53</v>
      </c>
      <c r="B35" s="37">
        <f>SUM(B36:B46)</f>
        <v>-5146227.6</v>
      </c>
      <c r="C35" s="37">
        <f aca="true" t="shared" si="5" ref="C35:O35">SUM(C36:C46)</f>
        <v>-3705534</v>
      </c>
      <c r="D35" s="37">
        <f t="shared" si="5"/>
        <v>-119988</v>
      </c>
      <c r="E35" s="37">
        <f t="shared" si="5"/>
        <v>-59994</v>
      </c>
      <c r="F35" s="37">
        <f t="shared" si="5"/>
        <v>-88902</v>
      </c>
      <c r="G35" s="37">
        <f t="shared" si="5"/>
        <v>-139788</v>
      </c>
      <c r="H35" s="37">
        <f t="shared" si="5"/>
        <v>-12474</v>
      </c>
      <c r="I35" s="37">
        <f t="shared" si="5"/>
        <v>-6969.600000000006</v>
      </c>
      <c r="J35" s="37">
        <f t="shared" si="5"/>
        <v>-7859.840000000026</v>
      </c>
      <c r="K35" s="37">
        <f t="shared" si="5"/>
        <v>-36000</v>
      </c>
      <c r="L35" s="37">
        <f t="shared" si="5"/>
        <v>-48564</v>
      </c>
      <c r="M35" s="37">
        <f t="shared" si="5"/>
        <v>-59994</v>
      </c>
      <c r="N35" s="37">
        <f t="shared" si="5"/>
        <v>-31314.87</v>
      </c>
      <c r="O35" s="37">
        <f t="shared" si="5"/>
        <v>-9463609.910000002</v>
      </c>
    </row>
    <row r="36" spans="1:26" ht="18.75" customHeight="1">
      <c r="A36" s="33" t="s">
        <v>54</v>
      </c>
      <c r="B36" s="39">
        <v>-990</v>
      </c>
      <c r="C36" s="39">
        <v>-6138</v>
      </c>
      <c r="D36" s="39">
        <v>-119988</v>
      </c>
      <c r="E36" s="39">
        <v>-59994</v>
      </c>
      <c r="F36" s="39">
        <v>-88902</v>
      </c>
      <c r="G36" s="39">
        <v>-119988</v>
      </c>
      <c r="H36" s="39">
        <v>-2574</v>
      </c>
      <c r="I36" s="39">
        <v>0</v>
      </c>
      <c r="J36" s="39">
        <v>-7859.84</v>
      </c>
      <c r="K36" s="39">
        <v>0</v>
      </c>
      <c r="L36" s="39">
        <v>-3564</v>
      </c>
      <c r="M36" s="39">
        <v>-59994</v>
      </c>
      <c r="N36" s="39">
        <v>-44470.13</v>
      </c>
      <c r="O36" s="39">
        <f t="shared" si="4"/>
        <v>-514461.97000000003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-237.6</v>
      </c>
      <c r="C37" s="39">
        <v>-396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-6969.6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4"/>
        <v>-7603.200000000001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-33000</v>
      </c>
      <c r="C38" s="39">
        <v>0</v>
      </c>
      <c r="D38" s="39">
        <v>0</v>
      </c>
      <c r="E38" s="39">
        <v>0</v>
      </c>
      <c r="F38" s="39">
        <v>0</v>
      </c>
      <c r="G38" s="39">
        <v>-19800</v>
      </c>
      <c r="H38" s="39">
        <v>-9900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f t="shared" si="4"/>
        <v>-62700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f t="shared" si="4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f t="shared" si="4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9">
        <v>3066000</v>
      </c>
      <c r="C41" s="39">
        <v>2263000</v>
      </c>
      <c r="D41" s="39">
        <v>406000</v>
      </c>
      <c r="E41" s="39">
        <v>119000</v>
      </c>
      <c r="F41" s="39">
        <v>396000</v>
      </c>
      <c r="G41" s="39">
        <v>477000</v>
      </c>
      <c r="H41" s="39">
        <v>83000</v>
      </c>
      <c r="I41" s="39">
        <v>250700</v>
      </c>
      <c r="J41" s="39">
        <v>346000</v>
      </c>
      <c r="K41" s="39">
        <v>26524000</v>
      </c>
      <c r="L41" s="39">
        <v>24172000</v>
      </c>
      <c r="M41" s="39">
        <v>232000</v>
      </c>
      <c r="N41" s="39">
        <v>102000</v>
      </c>
      <c r="O41" s="39">
        <f t="shared" si="4"/>
        <v>58436700</v>
      </c>
      <c r="P41"/>
      <c r="Q41" s="41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-8178000</v>
      </c>
      <c r="C42" s="39">
        <v>-5962000</v>
      </c>
      <c r="D42" s="39">
        <v>-406000</v>
      </c>
      <c r="E42" s="39">
        <v>-119000</v>
      </c>
      <c r="F42" s="39">
        <v>-396000</v>
      </c>
      <c r="G42" s="39">
        <v>-477000</v>
      </c>
      <c r="H42" s="39">
        <v>-83000</v>
      </c>
      <c r="I42" s="39">
        <v>-250700</v>
      </c>
      <c r="J42" s="39">
        <v>-346000</v>
      </c>
      <c r="K42" s="39">
        <v>-26560000</v>
      </c>
      <c r="L42" s="39">
        <v>-24217000</v>
      </c>
      <c r="M42" s="39">
        <v>-232000</v>
      </c>
      <c r="N42" s="39">
        <v>-102000</v>
      </c>
      <c r="O42" s="39">
        <f t="shared" si="4"/>
        <v>-67328700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f t="shared" si="4"/>
        <v>0</v>
      </c>
      <c r="P43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f>SUM(B44:N44)</f>
        <v>0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19427.28</v>
      </c>
      <c r="O45" s="39">
        <f t="shared" si="4"/>
        <v>19427.28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 t="s">
        <v>64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-6272.02</v>
      </c>
      <c r="O46" s="39">
        <f t="shared" si="4"/>
        <v>-6272.02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>
      <c r="A48" s="30" t="s">
        <v>65</v>
      </c>
      <c r="B48" s="44">
        <v>513578.84</v>
      </c>
      <c r="C48" s="44">
        <v>190537.76</v>
      </c>
      <c r="D48" s="44">
        <v>157504.83</v>
      </c>
      <c r="E48" s="44">
        <v>55518.33</v>
      </c>
      <c r="F48" s="44">
        <v>196866.26</v>
      </c>
      <c r="G48" s="44">
        <v>303863.03</v>
      </c>
      <c r="H48" s="44">
        <v>1847.57</v>
      </c>
      <c r="I48" s="44">
        <v>97701.18</v>
      </c>
      <c r="J48" s="44">
        <v>223126.83</v>
      </c>
      <c r="K48" s="44">
        <v>275359.06</v>
      </c>
      <c r="L48" s="44">
        <v>250964.51</v>
      </c>
      <c r="M48" s="44">
        <v>133308.2</v>
      </c>
      <c r="N48" s="44">
        <v>121232.92</v>
      </c>
      <c r="O48" s="39">
        <f t="shared" si="4"/>
        <v>2521409.3200000003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66</v>
      </c>
      <c r="B49" s="44">
        <v>62114.65</v>
      </c>
      <c r="C49" s="44">
        <v>18287.26</v>
      </c>
      <c r="D49" s="44">
        <v>-4959.85</v>
      </c>
      <c r="E49" s="44">
        <v>12736.94</v>
      </c>
      <c r="F49" s="44">
        <v>23943.04</v>
      </c>
      <c r="G49" s="44">
        <v>55025.53</v>
      </c>
      <c r="H49" s="44">
        <v>25960.99</v>
      </c>
      <c r="I49" s="44">
        <v>52677.48</v>
      </c>
      <c r="J49" s="44">
        <v>23673.61</v>
      </c>
      <c r="K49" s="44">
        <v>51280.85</v>
      </c>
      <c r="L49" s="44">
        <v>39421.38</v>
      </c>
      <c r="M49" s="44">
        <v>22044.75</v>
      </c>
      <c r="N49" s="44">
        <v>-5573.29</v>
      </c>
      <c r="O49" s="39">
        <f>SUM(B49:N49)</f>
        <v>376633.34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0" t="s">
        <v>67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f>O51+O52</f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68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39">
        <f t="shared" si="4"/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33" t="s">
        <v>69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39">
        <f t="shared" si="4"/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2"/>
      <c r="Q53" s="42"/>
      <c r="R53" s="42"/>
      <c r="S53" s="42"/>
      <c r="T53" s="42"/>
      <c r="U53" s="45"/>
      <c r="V53" s="46"/>
      <c r="W53" s="42"/>
      <c r="X53" s="42"/>
      <c r="Y53" s="42"/>
      <c r="Z53" s="42"/>
    </row>
    <row r="54" spans="1:26" ht="18.75" customHeight="1">
      <c r="A54" s="20" t="s">
        <v>70</v>
      </c>
      <c r="B54" s="47">
        <f>+B20+B32</f>
        <v>32567081.799999986</v>
      </c>
      <c r="C54" s="47">
        <f aca="true" t="shared" si="6" ref="C54:N54">+C20+C32</f>
        <v>22503254.16</v>
      </c>
      <c r="D54" s="47">
        <f t="shared" si="6"/>
        <v>23185656.36</v>
      </c>
      <c r="E54" s="47">
        <f t="shared" si="6"/>
        <v>7169011.440000003</v>
      </c>
      <c r="F54" s="47">
        <f t="shared" si="6"/>
        <v>25121780.549999997</v>
      </c>
      <c r="G54" s="47">
        <f t="shared" si="6"/>
        <v>34795931.29000001</v>
      </c>
      <c r="H54" s="47">
        <f t="shared" si="6"/>
        <v>7199946.949999999</v>
      </c>
      <c r="I54" s="47">
        <f t="shared" si="6"/>
        <v>26250501.920000006</v>
      </c>
      <c r="J54" s="47">
        <f t="shared" si="6"/>
        <v>23436471.94999999</v>
      </c>
      <c r="K54" s="47">
        <f t="shared" si="6"/>
        <v>32352400.27</v>
      </c>
      <c r="L54" s="47">
        <f t="shared" si="6"/>
        <v>29117712.119999997</v>
      </c>
      <c r="M54" s="47">
        <f t="shared" si="6"/>
        <v>15820323.29</v>
      </c>
      <c r="N54" s="47">
        <f t="shared" si="6"/>
        <v>7908361.709999998</v>
      </c>
      <c r="O54" s="47">
        <f>SUM(B54:N54)</f>
        <v>287428433.81</v>
      </c>
      <c r="P54" s="48"/>
      <c r="Q54"/>
      <c r="R54"/>
      <c r="S54"/>
      <c r="T54"/>
      <c r="U54" s="48"/>
      <c r="V54"/>
      <c r="W54"/>
      <c r="X54"/>
      <c r="Y54"/>
      <c r="Z54"/>
    </row>
    <row r="55" spans="1:21" ht="18.75" customHeight="1">
      <c r="A55" s="49" t="s">
        <v>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4"/>
        <v>0</v>
      </c>
      <c r="P55"/>
      <c r="Q55"/>
      <c r="R55"/>
      <c r="S55"/>
      <c r="U55" s="50"/>
    </row>
    <row r="56" spans="1:19" ht="18.75" customHeight="1">
      <c r="A56" s="49" t="s">
        <v>72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4">
        <f t="shared" si="4"/>
        <v>0</v>
      </c>
      <c r="P56"/>
      <c r="Q56"/>
      <c r="R56"/>
      <c r="S56"/>
    </row>
    <row r="57" spans="1:19" ht="15.75">
      <c r="A57" s="51"/>
      <c r="B57" s="52"/>
      <c r="C57" s="52"/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54"/>
      <c r="P57" s="50"/>
      <c r="Q57"/>
      <c r="R57" s="48"/>
      <c r="S57"/>
    </row>
    <row r="58" spans="1:19" ht="12.75" customHeight="1">
      <c r="A58" s="55"/>
      <c r="B58" s="56"/>
      <c r="C58" s="56"/>
      <c r="D58" s="57"/>
      <c r="E58" s="57"/>
      <c r="F58" s="57"/>
      <c r="G58" s="57"/>
      <c r="H58" s="57"/>
      <c r="I58" s="56"/>
      <c r="J58" s="57"/>
      <c r="K58" s="57"/>
      <c r="L58" s="57"/>
      <c r="M58" s="57"/>
      <c r="N58" s="57"/>
      <c r="O58" s="58"/>
      <c r="P58" s="42"/>
      <c r="Q58" s="42"/>
      <c r="R58" s="45"/>
      <c r="S58" s="42"/>
    </row>
    <row r="59" spans="1:17" ht="1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2"/>
      <c r="Q59" s="42"/>
    </row>
    <row r="60" spans="1:17" ht="18.75" customHeight="1">
      <c r="A60" s="20" t="s">
        <v>73</v>
      </c>
      <c r="B60" s="61">
        <f aca="true" t="shared" si="7" ref="B60:O60">SUM(B61:B71)</f>
        <v>32567081.77</v>
      </c>
      <c r="C60" s="61">
        <f t="shared" si="7"/>
        <v>22503254.12</v>
      </c>
      <c r="D60" s="61">
        <f t="shared" si="7"/>
        <v>23185656.33</v>
      </c>
      <c r="E60" s="61">
        <f t="shared" si="7"/>
        <v>7169011.430000002</v>
      </c>
      <c r="F60" s="61">
        <f t="shared" si="7"/>
        <v>25121780.580000002</v>
      </c>
      <c r="G60" s="61">
        <f t="shared" si="7"/>
        <v>34795931.269999996</v>
      </c>
      <c r="H60" s="61">
        <f t="shared" si="7"/>
        <v>7199946.909999998</v>
      </c>
      <c r="I60" s="61">
        <f t="shared" si="7"/>
        <v>26250501.949999996</v>
      </c>
      <c r="J60" s="61">
        <f t="shared" si="7"/>
        <v>23436471.950000003</v>
      </c>
      <c r="K60" s="61">
        <f t="shared" si="7"/>
        <v>32352400.240000006</v>
      </c>
      <c r="L60" s="61">
        <f t="shared" si="7"/>
        <v>29117712.110000003</v>
      </c>
      <c r="M60" s="61">
        <f t="shared" si="7"/>
        <v>15820323.269999998</v>
      </c>
      <c r="N60" s="61">
        <f t="shared" si="7"/>
        <v>7908361.690000001</v>
      </c>
      <c r="O60" s="47">
        <f t="shared" si="7"/>
        <v>287428433.62</v>
      </c>
      <c r="Q60"/>
    </row>
    <row r="61" spans="1:18" ht="18.75" customHeight="1">
      <c r="A61" s="30" t="s">
        <v>74</v>
      </c>
      <c r="B61" s="61">
        <v>26728769.3</v>
      </c>
      <c r="C61" s="61">
        <v>16035932.530000001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47">
        <f>SUM(B61:N61)</f>
        <v>42764701.83</v>
      </c>
      <c r="P61"/>
      <c r="Q61"/>
      <c r="R61" s="48"/>
    </row>
    <row r="62" spans="1:16" ht="18.75" customHeight="1">
      <c r="A62" s="30" t="s">
        <v>75</v>
      </c>
      <c r="B62" s="61">
        <v>5838312.47</v>
      </c>
      <c r="C62" s="61">
        <v>6467321.59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47">
        <f aca="true" t="shared" si="8" ref="O62:O71">SUM(B62:N62)</f>
        <v>12305634.059999999</v>
      </c>
      <c r="P62"/>
    </row>
    <row r="63" spans="1:17" ht="18.75" customHeight="1">
      <c r="A63" s="30" t="s">
        <v>76</v>
      </c>
      <c r="B63" s="62">
        <v>0</v>
      </c>
      <c r="C63" s="62">
        <v>0</v>
      </c>
      <c r="D63" s="37">
        <v>23185656.33</v>
      </c>
      <c r="E63" s="62">
        <v>0</v>
      </c>
      <c r="F63" s="62">
        <v>0</v>
      </c>
      <c r="G63" s="62">
        <v>0</v>
      </c>
      <c r="H63" s="61">
        <v>7199946.909999998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37">
        <f t="shared" si="8"/>
        <v>30385603.239999995</v>
      </c>
      <c r="P63" s="19"/>
      <c r="Q63"/>
    </row>
    <row r="64" spans="1:18" ht="18.75" customHeight="1">
      <c r="A64" s="30" t="s">
        <v>77</v>
      </c>
      <c r="B64" s="62">
        <v>0</v>
      </c>
      <c r="C64" s="62">
        <v>0</v>
      </c>
      <c r="D64" s="62">
        <v>0</v>
      </c>
      <c r="E64" s="37">
        <v>7169011.430000002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47">
        <f t="shared" si="8"/>
        <v>7169011.430000002</v>
      </c>
      <c r="R64"/>
    </row>
    <row r="65" spans="1:19" ht="18.75" customHeight="1">
      <c r="A65" s="30" t="s">
        <v>78</v>
      </c>
      <c r="B65" s="62">
        <v>0</v>
      </c>
      <c r="C65" s="62">
        <v>0</v>
      </c>
      <c r="D65" s="62">
        <v>0</v>
      </c>
      <c r="E65" s="62">
        <v>0</v>
      </c>
      <c r="F65" s="37">
        <v>25121780.580000002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37">
        <f t="shared" si="8"/>
        <v>25121780.580000002</v>
      </c>
      <c r="S65"/>
    </row>
    <row r="66" spans="1:20" ht="18.75" customHeight="1">
      <c r="A66" s="30" t="s">
        <v>79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1">
        <v>34795931.269999996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47">
        <f t="shared" si="8"/>
        <v>34795931.269999996</v>
      </c>
      <c r="T66"/>
    </row>
    <row r="67" spans="1:21" ht="18.75" customHeight="1">
      <c r="A67" s="30" t="s">
        <v>80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1">
        <v>26250501.949999996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47">
        <f t="shared" si="8"/>
        <v>26250501.949999996</v>
      </c>
      <c r="U67"/>
    </row>
    <row r="68" spans="1:22" ht="18.75" customHeight="1">
      <c r="A68" s="30" t="s">
        <v>81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37">
        <v>23436471.950000003</v>
      </c>
      <c r="K68" s="62">
        <v>0</v>
      </c>
      <c r="L68" s="62">
        <v>0</v>
      </c>
      <c r="M68" s="62">
        <v>0</v>
      </c>
      <c r="N68" s="62">
        <v>0</v>
      </c>
      <c r="O68" s="47">
        <f t="shared" si="8"/>
        <v>23436471.950000003</v>
      </c>
      <c r="V68"/>
    </row>
    <row r="69" spans="1:23" ht="18.75" customHeight="1">
      <c r="A69" s="30" t="s">
        <v>82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37">
        <v>32352400.240000006</v>
      </c>
      <c r="L69" s="37">
        <v>29117712.110000003</v>
      </c>
      <c r="M69" s="62">
        <v>0</v>
      </c>
      <c r="N69" s="62">
        <v>0</v>
      </c>
      <c r="O69" s="47">
        <f t="shared" si="8"/>
        <v>61470112.35000001</v>
      </c>
      <c r="P69"/>
      <c r="W69"/>
    </row>
    <row r="70" spans="1:25" ht="18.75" customHeight="1">
      <c r="A70" s="30" t="s">
        <v>83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37">
        <v>15820323.269999998</v>
      </c>
      <c r="N70" s="62">
        <v>0</v>
      </c>
      <c r="O70" s="47">
        <f t="shared" si="8"/>
        <v>15820323.269999998</v>
      </c>
      <c r="R70"/>
      <c r="Y70"/>
    </row>
    <row r="71" spans="1:26" ht="18.75" customHeight="1">
      <c r="A71" s="51" t="s">
        <v>84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4">
        <v>7908361.690000001</v>
      </c>
      <c r="O71" s="65">
        <f t="shared" si="8"/>
        <v>7908361.690000001</v>
      </c>
      <c r="P71"/>
      <c r="S71"/>
      <c r="Z71"/>
    </row>
    <row r="72" spans="1:12" ht="21" customHeight="1">
      <c r="A72" s="66" t="s">
        <v>85</v>
      </c>
      <c r="B72" s="67"/>
      <c r="C72" s="67"/>
      <c r="D72"/>
      <c r="E72"/>
      <c r="F72"/>
      <c r="G72"/>
      <c r="H72" s="68"/>
      <c r="I72" s="68"/>
      <c r="J72"/>
      <c r="K72"/>
      <c r="L72"/>
    </row>
    <row r="73" spans="1:14" ht="15.75">
      <c r="A73" s="69" t="s">
        <v>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5.75">
      <c r="A74" s="69" t="s">
        <v>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2:14" ht="13.5">
      <c r="B75" s="67"/>
      <c r="C75" s="67"/>
      <c r="D75"/>
      <c r="E75"/>
      <c r="F75"/>
      <c r="G75"/>
      <c r="H75"/>
      <c r="I75"/>
      <c r="J75"/>
      <c r="K75"/>
      <c r="L75"/>
      <c r="N75" s="29"/>
    </row>
    <row r="76" ht="14.25">
      <c r="N76" s="29"/>
    </row>
    <row r="77" ht="14.25">
      <c r="N77" s="29"/>
    </row>
    <row r="78" ht="13.5">
      <c r="N78" s="29"/>
    </row>
    <row r="79" ht="13.5">
      <c r="N79" s="29"/>
    </row>
    <row r="80" ht="13.5">
      <c r="N80" s="2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spans="3:14" ht="13.5">
      <c r="C88" s="19"/>
      <c r="D88" s="19"/>
      <c r="E88" s="19"/>
      <c r="N88" s="29"/>
    </row>
    <row r="89" spans="3:14" ht="13.5">
      <c r="C89" s="19"/>
      <c r="E89" s="19"/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ht="13.5">
      <c r="N95" s="29"/>
    </row>
    <row r="96" ht="13.5">
      <c r="N96" s="29"/>
    </row>
    <row r="97" ht="13.5">
      <c r="N97" s="29"/>
    </row>
    <row r="98" ht="13.5">
      <c r="N98" s="29"/>
    </row>
    <row r="99" ht="13.5">
      <c r="N99" s="29"/>
    </row>
    <row r="100" ht="13.5">
      <c r="N100" s="29"/>
    </row>
    <row r="101" ht="13.5">
      <c r="N101" s="29"/>
    </row>
  </sheetData>
  <sheetProtection/>
  <mergeCells count="7">
    <mergeCell ref="A74:N74"/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2023-12-06T21:21:45Z</dcterms:created>
  <dcterms:modified xsi:type="dcterms:W3CDTF">2023-12-06T21:24:06Z</dcterms:modified>
  <cp:category/>
  <cp:version/>
  <cp:contentType/>
  <cp:contentStatus/>
</cp:coreProperties>
</file>