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<sst xmlns="http://schemas.openxmlformats.org/spreadsheetml/2006/main" count="89" uniqueCount="86">
  <si>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</si>
  <si>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</si>
  <si>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</si>
  <si>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</si>
  <si>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</si>
  <si>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</si>
  <si>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</si>
  <si>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</si>
  <si>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</si>
  <si>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</si>
  <si>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</si>
  <si>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</si>
  <si>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</si>
  <si>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</si>
  <si>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</si>
  <si>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</si>
  <si>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</si>
  <si>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</si>
  <si>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</si>
  <si>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</si>
  <si>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</si>
  <si>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</si>
  <si>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</si>
  <si>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</si>
  <si>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</si>
  <si>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</si>
  <si>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</si>
  <si>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</si>
  <si>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</si>
  <si>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</si>
  <si>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</si>
  <si>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</si>
  <si>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</si>
  <si>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</si>
  <si>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</si>
  <si>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</si>
  <si>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</si>
  <si>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</si>
  <si>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</si>
  <si>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</si>
  <si>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</si>
  <si>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</si>
  <si>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</si>
  <si>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</si>
  <si>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</si>
  <si>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</si>
  <si>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</si>
  <si>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</si>
  <si>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</si>
  <si>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</si>
  <si>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</si>
  <si>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</si>
  <si>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</si>
  <si>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</si>
  <si>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</si>
  <si>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</si>
  <si>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</si>
  <si>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</si>
  <si>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</si>
  <si>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</si>
  <si>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</si>
  <si>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</si>
  <si>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</si>
  <si>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</si>
  <si>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</si>
  <si>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</si>
  <si>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</si>
  <si>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</si>
  <si>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</si>
  <si>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</si>
  <si>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</si>
  <si>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</si>
  <si>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</si>
  <si>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</si>
  <si>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</si>
  <si>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</si>
  <si>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</si>
  <si>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</si>
  <si>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</si>
  <si>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</si>
  <si>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</si>
  <si>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</si>
  <si>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</si>
  <si>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</si>
  <si>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30/11/23 - VENCIMENTO 07/12/23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</si>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</sst>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406554</v>
      </c>
      <c r="C7" s="9">
        <f t="shared" si="0"/>
        <v>278474</v>
      </c>
      <c r="D7" s="9">
        <f t="shared" si="0"/>
        <v>250773</v>
      </c>
      <c r="E7" s="9">
        <f t="shared" si="0"/>
        <v>74891</v>
      </c>
      <c r="F7" s="9">
        <f t="shared" si="0"/>
        <v>230812</v>
      </c>
      <c r="G7" s="9">
        <f t="shared" si="0"/>
        <v>400514</v>
      </c>
      <c r="H7" s="9">
        <f t="shared" si="0"/>
        <v>51500</v>
      </c>
      <c r="I7" s="9">
        <f t="shared" si="0"/>
        <v>301394</v>
      </c>
      <c r="J7" s="9">
        <f t="shared" si="0"/>
        <v>227809</v>
      </c>
      <c r="K7" s="9">
        <f t="shared" si="0"/>
        <v>363247</v>
      </c>
      <c r="L7" s="9">
        <f t="shared" si="0"/>
        <v>271489</v>
      </c>
      <c r="M7" s="9">
        <f t="shared" si="0"/>
        <v>143720</v>
      </c>
      <c r="N7" s="9">
        <f t="shared" si="0"/>
        <v>89275</v>
      </c>
      <c r="O7" s="9">
        <f t="shared" si="0"/>
        <v>3090452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11065</v>
      </c>
      <c r="C8" s="11">
        <f t="shared" si="1"/>
        <v>11351</v>
      </c>
      <c r="D8" s="11">
        <f t="shared" si="1"/>
        <v>6367</v>
      </c>
      <c r="E8" s="11">
        <f t="shared" si="1"/>
        <v>2235</v>
      </c>
      <c r="F8" s="11">
        <f t="shared" si="1"/>
        <v>6854</v>
      </c>
      <c r="G8" s="11">
        <f t="shared" si="1"/>
        <v>14020</v>
      </c>
      <c r="H8" s="11">
        <f t="shared" si="1"/>
        <v>2091</v>
      </c>
      <c r="I8" s="11">
        <f t="shared" si="1"/>
        <v>14681</v>
      </c>
      <c r="J8" s="11">
        <f t="shared" si="1"/>
        <v>8565</v>
      </c>
      <c r="K8" s="11">
        <f t="shared" si="1"/>
        <v>5456</v>
      </c>
      <c r="L8" s="11">
        <f t="shared" si="1"/>
        <v>4011</v>
      </c>
      <c r="M8" s="11">
        <f t="shared" si="1"/>
        <v>6450</v>
      </c>
      <c r="N8" s="11">
        <f t="shared" si="1"/>
        <v>4023</v>
      </c>
      <c r="O8" s="11">
        <f t="shared" si="1"/>
        <v>97169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11065</v>
      </c>
      <c r="C9" s="11">
        <v>11351</v>
      </c>
      <c r="D9" s="11">
        <v>6367</v>
      </c>
      <c r="E9" s="11">
        <v>2235</v>
      </c>
      <c r="F9" s="11">
        <v>6854</v>
      </c>
      <c r="G9" s="11">
        <v>14020</v>
      </c>
      <c r="H9" s="11">
        <v>2091</v>
      </c>
      <c r="I9" s="11">
        <v>14681</v>
      </c>
      <c r="J9" s="11">
        <v>8565</v>
      </c>
      <c r="K9" s="11">
        <v>5456</v>
      </c>
      <c r="L9" s="11">
        <v>4009</v>
      </c>
      <c r="M9" s="11">
        <v>6450</v>
      </c>
      <c r="N9" s="11">
        <v>4007</v>
      </c>
      <c r="O9" s="11">
        <f>SUM(B9:N9)</f>
        <v>97151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2</v>
      </c>
      <c r="M10" s="13">
        <v>0</v>
      </c>
      <c r="N10" s="13">
        <v>16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395489</v>
      </c>
      <c r="C11" s="13">
        <v>267123</v>
      </c>
      <c r="D11" s="13">
        <v>244406</v>
      </c>
      <c r="E11" s="13">
        <v>72656</v>
      </c>
      <c r="F11" s="13">
        <v>223958</v>
      </c>
      <c r="G11" s="13">
        <v>386494</v>
      </c>
      <c r="H11" s="13">
        <v>49409</v>
      </c>
      <c r="I11" s="13">
        <v>286713</v>
      </c>
      <c r="J11" s="13">
        <v>219244</v>
      </c>
      <c r="K11" s="13">
        <v>357791</v>
      </c>
      <c r="L11" s="13">
        <v>267478</v>
      </c>
      <c r="M11" s="13">
        <v>137270</v>
      </c>
      <c r="N11" s="13">
        <v>85252</v>
      </c>
      <c r="O11" s="11">
        <f>SUM(B11:N11)</f>
        <v>2993283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28678</v>
      </c>
      <c r="C12" s="13">
        <v>24567</v>
      </c>
      <c r="D12" s="13">
        <v>18073</v>
      </c>
      <c r="E12" s="13">
        <v>7977</v>
      </c>
      <c r="F12" s="13">
        <v>20727</v>
      </c>
      <c r="G12" s="13">
        <v>37696</v>
      </c>
      <c r="H12" s="13">
        <v>5345</v>
      </c>
      <c r="I12" s="13">
        <v>27956</v>
      </c>
      <c r="J12" s="13">
        <v>19058</v>
      </c>
      <c r="K12" s="13">
        <v>24492</v>
      </c>
      <c r="L12" s="13">
        <v>18222</v>
      </c>
      <c r="M12" s="13">
        <v>7326</v>
      </c>
      <c r="N12" s="13">
        <v>3783</v>
      </c>
      <c r="O12" s="11">
        <f>SUM(B12:N12)</f>
        <v>243900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366811</v>
      </c>
      <c r="C13" s="15">
        <f t="shared" si="2"/>
        <v>242556</v>
      </c>
      <c r="D13" s="15">
        <f t="shared" si="2"/>
        <v>226333</v>
      </c>
      <c r="E13" s="15">
        <f t="shared" si="2"/>
        <v>64679</v>
      </c>
      <c r="F13" s="15">
        <f t="shared" si="2"/>
        <v>203231</v>
      </c>
      <c r="G13" s="15">
        <f t="shared" si="2"/>
        <v>348798</v>
      </c>
      <c r="H13" s="15">
        <f t="shared" si="2"/>
        <v>44064</v>
      </c>
      <c r="I13" s="15">
        <f t="shared" si="2"/>
        <v>258757</v>
      </c>
      <c r="J13" s="15">
        <f t="shared" si="2"/>
        <v>200186</v>
      </c>
      <c r="K13" s="15">
        <f t="shared" si="2"/>
        <v>333299</v>
      </c>
      <c r="L13" s="15">
        <f t="shared" si="2"/>
        <v>249256</v>
      </c>
      <c r="M13" s="15">
        <f t="shared" si="2"/>
        <v>129944</v>
      </c>
      <c r="N13" s="15">
        <f t="shared" si="2"/>
        <v>81469</v>
      </c>
      <c r="O13" s="11">
        <f>SUM(B13:N13)</f>
        <v>2749383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1.167751782851962</v>
      </c>
      <c r="C18" s="19">
        <v>1.215655186545231</v>
      </c>
      <c r="D18" s="19">
        <v>1.365476760887728</v>
      </c>
      <c r="E18" s="19">
        <v>0.81429065255897</v>
      </c>
      <c r="F18" s="19">
        <v>1.39456844187143</v>
      </c>
      <c r="G18" s="19">
        <v>1.348890053344318</v>
      </c>
      <c r="H18" s="19">
        <v>1.474811473341151</v>
      </c>
      <c r="I18" s="19">
        <v>1.18890195663444</v>
      </c>
      <c r="J18" s="19">
        <v>1.305915257020633</v>
      </c>
      <c r="K18" s="19">
        <v>1.131558798054999</v>
      </c>
      <c r="L18" s="19">
        <v>1.194979789167103</v>
      </c>
      <c r="M18" s="19">
        <v>1.143860382489287</v>
      </c>
      <c r="N18" s="19">
        <v>1.036857687506945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1532519.6299999997</v>
      </c>
      <c r="C20" s="24">
        <f aca="true" t="shared" si="3" ref="C20:O20">SUM(C21:C31)</f>
        <v>1105010.8</v>
      </c>
      <c r="D20" s="24">
        <f t="shared" si="3"/>
        <v>967404.26</v>
      </c>
      <c r="E20" s="24">
        <f t="shared" si="3"/>
        <v>301895.0899999999</v>
      </c>
      <c r="F20" s="24">
        <f t="shared" si="3"/>
        <v>1069859.28</v>
      </c>
      <c r="G20" s="24">
        <f t="shared" si="3"/>
        <v>1488490.9100000001</v>
      </c>
      <c r="H20" s="24">
        <f t="shared" si="3"/>
        <v>294915.91000000003</v>
      </c>
      <c r="I20" s="24">
        <f t="shared" si="3"/>
        <v>1179397.4799999997</v>
      </c>
      <c r="J20" s="24">
        <f t="shared" si="3"/>
        <v>973794.65</v>
      </c>
      <c r="K20" s="24">
        <f t="shared" si="3"/>
        <v>1321499.1900000002</v>
      </c>
      <c r="L20" s="24">
        <f t="shared" si="3"/>
        <v>1191385.61</v>
      </c>
      <c r="M20" s="24">
        <f t="shared" si="3"/>
        <v>680398.4400000001</v>
      </c>
      <c r="N20" s="24">
        <f t="shared" si="3"/>
        <v>343202.29000000004</v>
      </c>
      <c r="O20" s="24">
        <f t="shared" si="3"/>
        <v>12449773.540000003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1200147.41</v>
      </c>
      <c r="C21" s="28">
        <f aca="true" t="shared" si="4" ref="C21:N21">ROUND((C15+C16)*C7,2)</f>
        <v>849234.31</v>
      </c>
      <c r="D21" s="28">
        <f t="shared" si="4"/>
        <v>670692.39</v>
      </c>
      <c r="E21" s="28">
        <f t="shared" si="4"/>
        <v>342176.98</v>
      </c>
      <c r="F21" s="28">
        <f t="shared" si="4"/>
        <v>715494.12</v>
      </c>
      <c r="G21" s="28">
        <f t="shared" si="4"/>
        <v>1021551.01</v>
      </c>
      <c r="H21" s="28">
        <f t="shared" si="4"/>
        <v>176366.9</v>
      </c>
      <c r="I21" s="28">
        <f t="shared" si="4"/>
        <v>912651.17</v>
      </c>
      <c r="J21" s="28">
        <f t="shared" si="4"/>
        <v>693837.87</v>
      </c>
      <c r="K21" s="28">
        <f t="shared" si="4"/>
        <v>1045751.79</v>
      </c>
      <c r="L21" s="28">
        <f t="shared" si="4"/>
        <v>889940.94</v>
      </c>
      <c r="M21" s="28">
        <f t="shared" si="4"/>
        <v>543620.9</v>
      </c>
      <c r="N21" s="28">
        <f t="shared" si="4"/>
        <v>305025.89</v>
      </c>
      <c r="O21" s="28">
        <f aca="true" t="shared" si="5" ref="O21:O29">SUM(B21:N21)</f>
        <v>9366491.680000002</v>
      </c>
    </row>
    <row r="22" spans="1:23" ht="18.75" customHeight="1">
      <c r="A22" s="26" t="s">
        <v>33</v>
      </c>
      <c r="B22" s="28">
        <f>IF(B18&lt;&gt;0,ROUND((B18-1)*B21,2),0)</f>
        <v>201326.87</v>
      </c>
      <c r="C22" s="28">
        <f aca="true" t="shared" si="6" ref="C22:N22">IF(C18&lt;&gt;0,ROUND((C18-1)*C21,2),0)</f>
        <v>183141.78</v>
      </c>
      <c r="D22" s="28">
        <f t="shared" si="6"/>
        <v>245122.48</v>
      </c>
      <c r="E22" s="28">
        <f t="shared" si="6"/>
        <v>-63545.46</v>
      </c>
      <c r="F22" s="28">
        <f t="shared" si="6"/>
        <v>282311.4</v>
      </c>
      <c r="G22" s="28">
        <f t="shared" si="6"/>
        <v>356408.99</v>
      </c>
      <c r="H22" s="28">
        <f t="shared" si="6"/>
        <v>83741.03</v>
      </c>
      <c r="I22" s="28">
        <f t="shared" si="6"/>
        <v>172401.59</v>
      </c>
      <c r="J22" s="28">
        <f t="shared" si="6"/>
        <v>212255.59</v>
      </c>
      <c r="K22" s="28">
        <f t="shared" si="6"/>
        <v>137577.85</v>
      </c>
      <c r="L22" s="28">
        <f t="shared" si="6"/>
        <v>173520.5</v>
      </c>
      <c r="M22" s="28">
        <f t="shared" si="6"/>
        <v>78205.51</v>
      </c>
      <c r="N22" s="28">
        <f t="shared" si="6"/>
        <v>11242.55</v>
      </c>
      <c r="O22" s="28">
        <f t="shared" si="5"/>
        <v>2073710.6800000004</v>
      </c>
      <c r="W22" s="51"/>
    </row>
    <row r="23" spans="1:15" ht="18.75" customHeight="1">
      <c r="A23" s="26" t="s">
        <v>34</v>
      </c>
      <c r="B23" s="28">
        <v>66313.78</v>
      </c>
      <c r="C23" s="28">
        <v>43757.92</v>
      </c>
      <c r="D23" s="28">
        <v>32129.07</v>
      </c>
      <c r="E23" s="28">
        <v>11963.5</v>
      </c>
      <c r="F23" s="28">
        <v>41631.42</v>
      </c>
      <c r="G23" s="28">
        <v>64250.3</v>
      </c>
      <c r="H23" s="28">
        <v>8432.27</v>
      </c>
      <c r="I23" s="28">
        <v>46801.49</v>
      </c>
      <c r="J23" s="28">
        <v>38300.51</v>
      </c>
      <c r="K23" s="28">
        <v>58016.39</v>
      </c>
      <c r="L23" s="28">
        <v>53358.82</v>
      </c>
      <c r="M23" s="28">
        <v>26531.02</v>
      </c>
      <c r="N23" s="28">
        <v>15981.9</v>
      </c>
      <c r="O23" s="28">
        <f t="shared" si="5"/>
        <v>507468.3900000001</v>
      </c>
    </row>
    <row r="24" spans="1:15" ht="18.75" customHeight="1">
      <c r="A24" s="26" t="s">
        <v>35</v>
      </c>
      <c r="B24" s="28">
        <v>3658.22</v>
      </c>
      <c r="C24" s="28">
        <v>3658.22</v>
      </c>
      <c r="D24" s="28">
        <v>1829.11</v>
      </c>
      <c r="E24" s="28">
        <v>1829.11</v>
      </c>
      <c r="F24" s="28">
        <v>1829.11</v>
      </c>
      <c r="G24" s="28">
        <v>1829.11</v>
      </c>
      <c r="H24" s="28">
        <v>1829.11</v>
      </c>
      <c r="I24" s="28">
        <v>3658.22</v>
      </c>
      <c r="J24" s="28">
        <v>1829.11</v>
      </c>
      <c r="K24" s="28">
        <v>1829.11</v>
      </c>
      <c r="L24" s="28">
        <v>1829.11</v>
      </c>
      <c r="M24" s="28">
        <v>1829.11</v>
      </c>
      <c r="N24" s="28">
        <v>1829.11</v>
      </c>
      <c r="O24" s="28">
        <f t="shared" si="5"/>
        <v>29265.760000000006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1173.33</v>
      </c>
      <c r="C26" s="28">
        <v>861.01</v>
      </c>
      <c r="D26" s="28">
        <v>756.9</v>
      </c>
      <c r="E26" s="28">
        <v>233.54</v>
      </c>
      <c r="F26" s="28">
        <v>830.05</v>
      </c>
      <c r="G26" s="28">
        <v>1150.82</v>
      </c>
      <c r="H26" s="28">
        <v>216.66</v>
      </c>
      <c r="I26" s="28">
        <v>906.03</v>
      </c>
      <c r="J26" s="28">
        <v>754.08</v>
      </c>
      <c r="K26" s="28">
        <v>1018.57</v>
      </c>
      <c r="L26" s="28">
        <v>917.28</v>
      </c>
      <c r="M26" s="28">
        <v>517.73</v>
      </c>
      <c r="N26" s="28">
        <v>270.13</v>
      </c>
      <c r="O26" s="28">
        <f t="shared" si="5"/>
        <v>9606.129999999997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1031.14</v>
      </c>
      <c r="C27" s="28">
        <v>767.7</v>
      </c>
      <c r="D27" s="28">
        <v>673.34</v>
      </c>
      <c r="E27" s="28">
        <v>205.68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676.16</v>
      </c>
      <c r="K27" s="28">
        <v>877.57</v>
      </c>
      <c r="L27" s="28">
        <v>779</v>
      </c>
      <c r="M27" s="28">
        <v>440.92</v>
      </c>
      <c r="N27" s="28">
        <v>231.02</v>
      </c>
      <c r="O27" s="28">
        <f t="shared" si="5"/>
        <v>8156.15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403.4</v>
      </c>
      <c r="L28" s="28">
        <v>363.32</v>
      </c>
      <c r="M28" s="28">
        <v>205.64</v>
      </c>
      <c r="N28" s="28">
        <v>107.75</v>
      </c>
      <c r="O28" s="28">
        <f t="shared" si="5"/>
        <v>3799.4500000000003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58387.96</v>
      </c>
      <c r="C29" s="28">
        <v>23231.79</v>
      </c>
      <c r="D29" s="28">
        <v>15886.92</v>
      </c>
      <c r="E29" s="28">
        <v>8935.82</v>
      </c>
      <c r="F29" s="28">
        <v>26769.58</v>
      </c>
      <c r="G29" s="28">
        <v>41962.15</v>
      </c>
      <c r="H29" s="28">
        <v>24082.07</v>
      </c>
      <c r="I29" s="28">
        <v>41933.63</v>
      </c>
      <c r="J29" s="28">
        <v>25822.68</v>
      </c>
      <c r="K29" s="28">
        <v>41139.43</v>
      </c>
      <c r="L29" s="28">
        <v>40361.72</v>
      </c>
      <c r="M29" s="28">
        <v>29047.61</v>
      </c>
      <c r="N29" s="28">
        <v>8513.94</v>
      </c>
      <c r="O29" s="28">
        <f t="shared" si="5"/>
        <v>386075.3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34885.08</v>
      </c>
      <c r="L30" s="28">
        <v>30314.92</v>
      </c>
      <c r="M30" s="28">
        <v>0</v>
      </c>
      <c r="N30" s="28">
        <v>0</v>
      </c>
      <c r="O30" s="28">
        <f>SUM(B30:N30)</f>
        <v>65200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-48686</v>
      </c>
      <c r="C32" s="28">
        <f aca="true" t="shared" si="7" ref="C32:O32">+C33+C35+C48+C49+C50+C55-C56</f>
        <v>-49944.4</v>
      </c>
      <c r="D32" s="28">
        <f t="shared" si="7"/>
        <v>-28014.8</v>
      </c>
      <c r="E32" s="28">
        <f t="shared" si="7"/>
        <v>-9834</v>
      </c>
      <c r="F32" s="28">
        <f t="shared" si="7"/>
        <v>-30157.6</v>
      </c>
      <c r="G32" s="28">
        <f t="shared" si="7"/>
        <v>-61688</v>
      </c>
      <c r="H32" s="28">
        <f t="shared" si="7"/>
        <v>-9200.4</v>
      </c>
      <c r="I32" s="28">
        <f t="shared" si="7"/>
        <v>-64596.4</v>
      </c>
      <c r="J32" s="28">
        <f t="shared" si="7"/>
        <v>-37686</v>
      </c>
      <c r="K32" s="28">
        <f t="shared" si="7"/>
        <v>-24006.4</v>
      </c>
      <c r="L32" s="28">
        <f t="shared" si="7"/>
        <v>-17639.6</v>
      </c>
      <c r="M32" s="28">
        <f t="shared" si="7"/>
        <v>-28380</v>
      </c>
      <c r="N32" s="28">
        <f t="shared" si="7"/>
        <v>-17630.8</v>
      </c>
      <c r="O32" s="28">
        <f t="shared" si="7"/>
        <v>-427464.4</v>
      </c>
    </row>
    <row r="33" spans="1:15" ht="18.75" customHeight="1">
      <c r="A33" s="26" t="s">
        <v>38</v>
      </c>
      <c r="B33" s="29">
        <f>+B34</f>
        <v>-48686</v>
      </c>
      <c r="C33" s="29">
        <f>+C34</f>
        <v>-49944.4</v>
      </c>
      <c r="D33" s="29">
        <f aca="true" t="shared" si="8" ref="D33:O33">+D34</f>
        <v>-28014.8</v>
      </c>
      <c r="E33" s="29">
        <f t="shared" si="8"/>
        <v>-9834</v>
      </c>
      <c r="F33" s="29">
        <f t="shared" si="8"/>
        <v>-30157.6</v>
      </c>
      <c r="G33" s="29">
        <f t="shared" si="8"/>
        <v>-61688</v>
      </c>
      <c r="H33" s="29">
        <f t="shared" si="8"/>
        <v>-9200.4</v>
      </c>
      <c r="I33" s="29">
        <f t="shared" si="8"/>
        <v>-64596.4</v>
      </c>
      <c r="J33" s="29">
        <f t="shared" si="8"/>
        <v>-37686</v>
      </c>
      <c r="K33" s="29">
        <f t="shared" si="8"/>
        <v>-24006.4</v>
      </c>
      <c r="L33" s="29">
        <f t="shared" si="8"/>
        <v>-17639.6</v>
      </c>
      <c r="M33" s="29">
        <f t="shared" si="8"/>
        <v>-28380</v>
      </c>
      <c r="N33" s="29">
        <f t="shared" si="8"/>
        <v>-17630.8</v>
      </c>
      <c r="O33" s="29">
        <f t="shared" si="8"/>
        <v>-427464.4</v>
      </c>
    </row>
    <row r="34" spans="1:26" ht="18.75" customHeight="1">
      <c r="A34" s="27" t="s">
        <v>39</v>
      </c>
      <c r="B34" s="16">
        <f>ROUND((-B9)*$G$3,2)</f>
        <v>-48686</v>
      </c>
      <c r="C34" s="16">
        <f aca="true" t="shared" si="9" ref="C34:N34">ROUND((-C9)*$G$3,2)</f>
        <v>-49944.4</v>
      </c>
      <c r="D34" s="16">
        <f t="shared" si="9"/>
        <v>-28014.8</v>
      </c>
      <c r="E34" s="16">
        <f t="shared" si="9"/>
        <v>-9834</v>
      </c>
      <c r="F34" s="16">
        <f t="shared" si="9"/>
        <v>-30157.6</v>
      </c>
      <c r="G34" s="16">
        <f t="shared" si="9"/>
        <v>-61688</v>
      </c>
      <c r="H34" s="16">
        <f t="shared" si="9"/>
        <v>-9200.4</v>
      </c>
      <c r="I34" s="16">
        <f t="shared" si="9"/>
        <v>-64596.4</v>
      </c>
      <c r="J34" s="16">
        <f t="shared" si="9"/>
        <v>-37686</v>
      </c>
      <c r="K34" s="16">
        <f t="shared" si="9"/>
        <v>-24006.4</v>
      </c>
      <c r="L34" s="16">
        <f t="shared" si="9"/>
        <v>-17639.6</v>
      </c>
      <c r="M34" s="16">
        <f t="shared" si="9"/>
        <v>-28380</v>
      </c>
      <c r="N34" s="16">
        <f t="shared" si="9"/>
        <v>-17630.8</v>
      </c>
      <c r="O34" s="30">
        <f aca="true" t="shared" si="10" ref="O34:O56">SUM(B34:N34)</f>
        <v>-427464.4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0</v>
      </c>
      <c r="N35" s="29">
        <f t="shared" si="11"/>
        <v>0</v>
      </c>
      <c r="O35" s="29">
        <f t="shared" si="11"/>
        <v>0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1483833.6299999997</v>
      </c>
      <c r="C54" s="34">
        <f aca="true" t="shared" si="13" ref="C54:N54">+C20+C32</f>
        <v>1055066.4000000001</v>
      </c>
      <c r="D54" s="34">
        <f t="shared" si="13"/>
        <v>939389.46</v>
      </c>
      <c r="E54" s="34">
        <f t="shared" si="13"/>
        <v>292061.0899999999</v>
      </c>
      <c r="F54" s="34">
        <f t="shared" si="13"/>
        <v>1039701.68</v>
      </c>
      <c r="G54" s="34">
        <f t="shared" si="13"/>
        <v>1426802.9100000001</v>
      </c>
      <c r="H54" s="34">
        <f t="shared" si="13"/>
        <v>285715.51</v>
      </c>
      <c r="I54" s="34">
        <f t="shared" si="13"/>
        <v>1114801.0799999998</v>
      </c>
      <c r="J54" s="34">
        <f t="shared" si="13"/>
        <v>936108.65</v>
      </c>
      <c r="K54" s="34">
        <f t="shared" si="13"/>
        <v>1297492.7900000003</v>
      </c>
      <c r="L54" s="34">
        <f t="shared" si="13"/>
        <v>1173746.01</v>
      </c>
      <c r="M54" s="34">
        <f t="shared" si="13"/>
        <v>652018.4400000001</v>
      </c>
      <c r="N54" s="34">
        <f t="shared" si="13"/>
        <v>325571.49000000005</v>
      </c>
      <c r="O54" s="34">
        <f>SUM(B54:N54)</f>
        <v>12022309.14</v>
      </c>
      <c r="P54" s="41"/>
      <c r="Q54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1483833.63</v>
      </c>
      <c r="C60" s="42">
        <f t="shared" si="14"/>
        <v>1055066.4</v>
      </c>
      <c r="D60" s="42">
        <f t="shared" si="14"/>
        <v>939389.46</v>
      </c>
      <c r="E60" s="42">
        <f t="shared" si="14"/>
        <v>292061.09</v>
      </c>
      <c r="F60" s="42">
        <f t="shared" si="14"/>
        <v>1039701.68</v>
      </c>
      <c r="G60" s="42">
        <f t="shared" si="14"/>
        <v>1426802.9</v>
      </c>
      <c r="H60" s="42">
        <f t="shared" si="14"/>
        <v>285715.51</v>
      </c>
      <c r="I60" s="42">
        <f t="shared" si="14"/>
        <v>1114801.08</v>
      </c>
      <c r="J60" s="42">
        <f t="shared" si="14"/>
        <v>936108.65</v>
      </c>
      <c r="K60" s="42">
        <f t="shared" si="14"/>
        <v>1297492.79</v>
      </c>
      <c r="L60" s="42">
        <f t="shared" si="14"/>
        <v>1173746.01</v>
      </c>
      <c r="M60" s="42">
        <f t="shared" si="14"/>
        <v>652018.44</v>
      </c>
      <c r="N60" s="42">
        <f t="shared" si="14"/>
        <v>325571.49</v>
      </c>
      <c r="O60" s="34">
        <f t="shared" si="14"/>
        <v>12022309.129999999</v>
      </c>
      <c r="Q60"/>
    </row>
    <row r="61" spans="1:18" ht="18.75" customHeight="1">
      <c r="A61" s="26" t="s">
        <v>54</v>
      </c>
      <c r="B61" s="42">
        <v>1212998.95</v>
      </c>
      <c r="C61" s="42">
        <v>748611.52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1961610.47</v>
      </c>
      <c r="P61"/>
      <c r="Q61"/>
      <c r="R61" s="41"/>
    </row>
    <row r="62" spans="1:16" ht="18.75" customHeight="1">
      <c r="A62" s="26" t="s">
        <v>55</v>
      </c>
      <c r="B62" s="42">
        <v>270834.68</v>
      </c>
      <c r="C62" s="42">
        <v>306454.88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577289.56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939389.46</v>
      </c>
      <c r="E63" s="43">
        <v>0</v>
      </c>
      <c r="F63" s="43">
        <v>0</v>
      </c>
      <c r="G63" s="43">
        <v>0</v>
      </c>
      <c r="H63" s="42">
        <v>285715.51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1225104.97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292061.09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292061.09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1039701.68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1039701.68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1426802.9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1426802.9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1114801.08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1114801.08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936108.65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936108.65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1297492.79</v>
      </c>
      <c r="L69" s="29">
        <v>1173746.01</v>
      </c>
      <c r="M69" s="43">
        <v>0</v>
      </c>
      <c r="N69" s="43">
        <v>0</v>
      </c>
      <c r="O69" s="34">
        <f t="shared" si="15"/>
        <v>2471238.8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652018.44</v>
      </c>
      <c r="N70" s="43">
        <v>0</v>
      </c>
      <c r="O70" s="34">
        <f t="shared" si="15"/>
        <v>652018.44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325571.49</v>
      </c>
      <c r="O71" s="46">
        <f t="shared" si="15"/>
        <v>325571.49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2023-12-06T20:35:49Z</dcterms:modified>
  <cp:category/>
  <cp:version/>
  <cp:contentType/>
  <cp:contentStatus/>
</cp:coreProperties>
</file>