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<sst xmlns="http://schemas.openxmlformats.org/spreadsheetml/2006/main" count="89" uniqueCount="86">
  <si>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</si>
  <si>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</si>
  <si>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</si>
  <si>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</si>
  <si>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</si>
  <si>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</si>
  <si>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</si>
  <si>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</si>
  <si>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</si>
  <si>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</si>
  <si>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</si>
  <si>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</si>
  <si>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</si>
  <si>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</si>
  <si>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</si>
  <si>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</si>
  <si>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</si>
  <si>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</si>
  <si>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</si>
  <si>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</si>
  <si>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</si>
  <si>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</si>
  <si>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</si>
  <si>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</si>
  <si>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</si>
  <si>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</si>
  <si>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</si>
  <si>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</si>
  <si>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</si>
  <si>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</si>
  <si>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</si>
  <si>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</si>
  <si>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</si>
  <si>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</si>
  <si>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</si>
  <si>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</si>
  <si>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</si>
  <si>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</si>
  <si>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</si>
  <si>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</si>
  <si>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</si>
  <si>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</si>
  <si>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</si>
  <si>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</si>
  <si>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</si>
  <si>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</si>
  <si>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</si>
  <si>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</si>
  <si>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</si>
  <si>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</si>
  <si>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</si>
  <si>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</si>
  <si>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</si>
  <si>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</si>
  <si>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</si>
  <si>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</si>
  <si>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</si>
  <si>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</si>
  <si>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</si>
  <si>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</si>
  <si>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</si>
  <si>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</si>
  <si>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</si>
  <si>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</si>
  <si>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</si>
  <si>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</si>
  <si>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</si>
  <si>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</si>
  <si>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</si>
  <si>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</si>
  <si>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</si>
  <si>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</si>
  <si>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</si>
  <si>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</si>
  <si>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</si>
  <si>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</si>
  <si>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</si>
  <si>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</si>
  <si>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</si>
  <si>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</si>
  <si>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</si>
  <si>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</si>
  <si>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</si>
  <si>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</si>
  <si>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26/11/23 - VENCIMENTO 01/12/23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</si>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</sst>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142750</v>
      </c>
      <c r="C7" s="9">
        <f t="shared" si="0"/>
        <v>97395</v>
      </c>
      <c r="D7" s="9">
        <f t="shared" si="0"/>
        <v>96819</v>
      </c>
      <c r="E7" s="9">
        <f t="shared" si="0"/>
        <v>26593</v>
      </c>
      <c r="F7" s="9">
        <f t="shared" si="0"/>
        <v>74469</v>
      </c>
      <c r="G7" s="9">
        <f t="shared" si="0"/>
        <v>128998</v>
      </c>
      <c r="H7" s="9">
        <f t="shared" si="0"/>
        <v>16887</v>
      </c>
      <c r="I7" s="9">
        <f t="shared" si="0"/>
        <v>72026</v>
      </c>
      <c r="J7" s="9">
        <f t="shared" si="0"/>
        <v>82376</v>
      </c>
      <c r="K7" s="9">
        <f t="shared" si="0"/>
        <v>133184</v>
      </c>
      <c r="L7" s="9">
        <f t="shared" si="0"/>
        <v>100913</v>
      </c>
      <c r="M7" s="9">
        <f t="shared" si="0"/>
        <v>44446</v>
      </c>
      <c r="N7" s="9">
        <f t="shared" si="0"/>
        <v>26249</v>
      </c>
      <c r="O7" s="9">
        <f t="shared" si="0"/>
        <v>1043105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5453</v>
      </c>
      <c r="C8" s="11">
        <f t="shared" si="1"/>
        <v>5538</v>
      </c>
      <c r="D8" s="11">
        <f t="shared" si="1"/>
        <v>3282</v>
      </c>
      <c r="E8" s="11">
        <f t="shared" si="1"/>
        <v>988</v>
      </c>
      <c r="F8" s="11">
        <f t="shared" si="1"/>
        <v>2980</v>
      </c>
      <c r="G8" s="11">
        <f t="shared" si="1"/>
        <v>6898</v>
      </c>
      <c r="H8" s="11">
        <f t="shared" si="1"/>
        <v>871</v>
      </c>
      <c r="I8" s="11">
        <f t="shared" si="1"/>
        <v>5076</v>
      </c>
      <c r="J8" s="11">
        <f t="shared" si="1"/>
        <v>4011</v>
      </c>
      <c r="K8" s="11">
        <f t="shared" si="1"/>
        <v>3120</v>
      </c>
      <c r="L8" s="11">
        <f t="shared" si="1"/>
        <v>1910</v>
      </c>
      <c r="M8" s="11">
        <f t="shared" si="1"/>
        <v>2336</v>
      </c>
      <c r="N8" s="11">
        <f t="shared" si="1"/>
        <v>1334</v>
      </c>
      <c r="O8" s="11">
        <f t="shared" si="1"/>
        <v>43797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5453</v>
      </c>
      <c r="C9" s="11">
        <v>5538</v>
      </c>
      <c r="D9" s="11">
        <v>3282</v>
      </c>
      <c r="E9" s="11">
        <v>988</v>
      </c>
      <c r="F9" s="11">
        <v>2980</v>
      </c>
      <c r="G9" s="11">
        <v>6898</v>
      </c>
      <c r="H9" s="11">
        <v>871</v>
      </c>
      <c r="I9" s="11">
        <v>5076</v>
      </c>
      <c r="J9" s="11">
        <v>4011</v>
      </c>
      <c r="K9" s="11">
        <v>3120</v>
      </c>
      <c r="L9" s="11">
        <v>1909</v>
      </c>
      <c r="M9" s="11">
        <v>2336</v>
      </c>
      <c r="N9" s="11">
        <v>1331</v>
      </c>
      <c r="O9" s="11">
        <f>SUM(B9:N9)</f>
        <v>43793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3</v>
      </c>
      <c r="O10" s="11">
        <f>SUM(B10:N10)</f>
        <v>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137297</v>
      </c>
      <c r="C11" s="13">
        <v>91857</v>
      </c>
      <c r="D11" s="13">
        <v>93537</v>
      </c>
      <c r="E11" s="13">
        <v>25605</v>
      </c>
      <c r="F11" s="13">
        <v>71489</v>
      </c>
      <c r="G11" s="13">
        <v>122100</v>
      </c>
      <c r="H11" s="13">
        <v>16016</v>
      </c>
      <c r="I11" s="13">
        <v>66950</v>
      </c>
      <c r="J11" s="13">
        <v>78365</v>
      </c>
      <c r="K11" s="13">
        <v>130064</v>
      </c>
      <c r="L11" s="13">
        <v>99003</v>
      </c>
      <c r="M11" s="13">
        <v>42110</v>
      </c>
      <c r="N11" s="13">
        <v>24915</v>
      </c>
      <c r="O11" s="11">
        <f>SUM(B11:N11)</f>
        <v>999308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12798</v>
      </c>
      <c r="C12" s="13">
        <v>10827</v>
      </c>
      <c r="D12" s="13">
        <v>9029</v>
      </c>
      <c r="E12" s="13">
        <v>3255</v>
      </c>
      <c r="F12" s="13">
        <v>8158</v>
      </c>
      <c r="G12" s="13">
        <v>15508</v>
      </c>
      <c r="H12" s="13">
        <v>2164</v>
      </c>
      <c r="I12" s="13">
        <v>8037</v>
      </c>
      <c r="J12" s="13">
        <v>9017</v>
      </c>
      <c r="K12" s="13">
        <v>10820</v>
      </c>
      <c r="L12" s="13">
        <v>7962</v>
      </c>
      <c r="M12" s="13">
        <v>2886</v>
      </c>
      <c r="N12" s="13">
        <v>1320</v>
      </c>
      <c r="O12" s="11">
        <f>SUM(B12:N12)</f>
        <v>101781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124499</v>
      </c>
      <c r="C13" s="15">
        <f t="shared" si="2"/>
        <v>81030</v>
      </c>
      <c r="D13" s="15">
        <f t="shared" si="2"/>
        <v>84508</v>
      </c>
      <c r="E13" s="15">
        <f t="shared" si="2"/>
        <v>22350</v>
      </c>
      <c r="F13" s="15">
        <f t="shared" si="2"/>
        <v>63331</v>
      </c>
      <c r="G13" s="15">
        <f t="shared" si="2"/>
        <v>106592</v>
      </c>
      <c r="H13" s="15">
        <f t="shared" si="2"/>
        <v>13852</v>
      </c>
      <c r="I13" s="15">
        <f t="shared" si="2"/>
        <v>58913</v>
      </c>
      <c r="J13" s="15">
        <f t="shared" si="2"/>
        <v>69348</v>
      </c>
      <c r="K13" s="15">
        <f t="shared" si="2"/>
        <v>119244</v>
      </c>
      <c r="L13" s="15">
        <f t="shared" si="2"/>
        <v>91041</v>
      </c>
      <c r="M13" s="15">
        <f t="shared" si="2"/>
        <v>39224</v>
      </c>
      <c r="N13" s="15">
        <f t="shared" si="2"/>
        <v>23595</v>
      </c>
      <c r="O13" s="11">
        <f>SUM(B13:N13)</f>
        <v>897527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1.185644063715462</v>
      </c>
      <c r="C18" s="19">
        <v>1.255676052668817</v>
      </c>
      <c r="D18" s="19">
        <v>1.385453420503253</v>
      </c>
      <c r="E18" s="19">
        <v>0.852667776029122</v>
      </c>
      <c r="F18" s="19">
        <v>1.425961724912447</v>
      </c>
      <c r="G18" s="19">
        <v>1.368511724241993</v>
      </c>
      <c r="H18" s="19">
        <v>1.471664353347079</v>
      </c>
      <c r="I18" s="19">
        <v>1.271630109749799</v>
      </c>
      <c r="J18" s="19">
        <v>1.407167828303013</v>
      </c>
      <c r="K18" s="19">
        <v>1.156000042519402</v>
      </c>
      <c r="L18" s="19">
        <v>1.221383314536023</v>
      </c>
      <c r="M18" s="19">
        <v>1.174524258083227</v>
      </c>
      <c r="N18" s="19">
        <v>1.02409486981641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591093.27</v>
      </c>
      <c r="C20" s="24">
        <f aca="true" t="shared" si="3" ref="C20:O20">SUM(C21:C31)</f>
        <v>421295.27999999997</v>
      </c>
      <c r="D20" s="24">
        <f t="shared" si="3"/>
        <v>394516.54</v>
      </c>
      <c r="E20" s="24">
        <f t="shared" si="3"/>
        <v>121178.88999999998</v>
      </c>
      <c r="F20" s="24">
        <f t="shared" si="3"/>
        <v>378116.4600000001</v>
      </c>
      <c r="G20" s="24">
        <f t="shared" si="3"/>
        <v>523625.39</v>
      </c>
      <c r="H20" s="24">
        <f t="shared" si="3"/>
        <v>116564.32</v>
      </c>
      <c r="I20" s="24">
        <f t="shared" si="3"/>
        <v>345350.82999999996</v>
      </c>
      <c r="J20" s="24">
        <f t="shared" si="3"/>
        <v>398514.87</v>
      </c>
      <c r="K20" s="24">
        <f t="shared" si="3"/>
        <v>555087.1699999999</v>
      </c>
      <c r="L20" s="24">
        <f t="shared" si="3"/>
        <v>504702.81</v>
      </c>
      <c r="M20" s="24">
        <f t="shared" si="3"/>
        <v>244108.60000000003</v>
      </c>
      <c r="N20" s="24">
        <f t="shared" si="3"/>
        <v>109685.52000000002</v>
      </c>
      <c r="O20" s="24">
        <f t="shared" si="3"/>
        <v>4703839.949999999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421398</v>
      </c>
      <c r="C21" s="28">
        <f aca="true" t="shared" si="4" ref="C21:N21">ROUND((C15+C16)*C7,2)</f>
        <v>297015.79</v>
      </c>
      <c r="D21" s="28">
        <f t="shared" si="4"/>
        <v>258942.42</v>
      </c>
      <c r="E21" s="28">
        <f t="shared" si="4"/>
        <v>121503.42</v>
      </c>
      <c r="F21" s="28">
        <f t="shared" si="4"/>
        <v>230846.45</v>
      </c>
      <c r="G21" s="28">
        <f t="shared" si="4"/>
        <v>329022.3</v>
      </c>
      <c r="H21" s="28">
        <f t="shared" si="4"/>
        <v>57831.22</v>
      </c>
      <c r="I21" s="28">
        <f t="shared" si="4"/>
        <v>218101.93</v>
      </c>
      <c r="J21" s="28">
        <f t="shared" si="4"/>
        <v>250892.58</v>
      </c>
      <c r="K21" s="28">
        <f t="shared" si="4"/>
        <v>383423.42</v>
      </c>
      <c r="L21" s="28">
        <f t="shared" si="4"/>
        <v>330792.81</v>
      </c>
      <c r="M21" s="28">
        <f t="shared" si="4"/>
        <v>168117</v>
      </c>
      <c r="N21" s="28">
        <f t="shared" si="4"/>
        <v>89684.96</v>
      </c>
      <c r="O21" s="28">
        <f aca="true" t="shared" si="5" ref="O21:O30">SUM(B21:N21)</f>
        <v>3157572.3</v>
      </c>
    </row>
    <row r="22" spans="1:23" ht="18.75" customHeight="1">
      <c r="A22" s="26" t="s">
        <v>33</v>
      </c>
      <c r="B22" s="28">
        <f>IF(B18&lt;&gt;0,ROUND((B18-1)*B21,2),0)</f>
        <v>78230.04</v>
      </c>
      <c r="C22" s="28">
        <f aca="true" t="shared" si="6" ref="C22:N22">IF(C18&lt;&gt;0,ROUND((C18-1)*C21,2),0)</f>
        <v>75939.82</v>
      </c>
      <c r="D22" s="28">
        <f t="shared" si="6"/>
        <v>99810.24</v>
      </c>
      <c r="E22" s="28">
        <f t="shared" si="6"/>
        <v>-17901.37</v>
      </c>
      <c r="F22" s="28">
        <f t="shared" si="6"/>
        <v>98331.75</v>
      </c>
      <c r="G22" s="28">
        <f t="shared" si="6"/>
        <v>121248.58</v>
      </c>
      <c r="H22" s="28">
        <f t="shared" si="6"/>
        <v>27276.92</v>
      </c>
      <c r="I22" s="28">
        <f t="shared" si="6"/>
        <v>59243.05</v>
      </c>
      <c r="J22" s="28">
        <f t="shared" si="6"/>
        <v>102155.39</v>
      </c>
      <c r="K22" s="28">
        <f t="shared" si="6"/>
        <v>59814.07</v>
      </c>
      <c r="L22" s="28">
        <f t="shared" si="6"/>
        <v>73232.01</v>
      </c>
      <c r="M22" s="28">
        <f t="shared" si="6"/>
        <v>29340.49</v>
      </c>
      <c r="N22" s="28">
        <f t="shared" si="6"/>
        <v>2160.95</v>
      </c>
      <c r="O22" s="28">
        <f t="shared" si="5"/>
        <v>808881.94</v>
      </c>
      <c r="W22" s="51"/>
    </row>
    <row r="23" spans="1:15" ht="18.75" customHeight="1">
      <c r="A23" s="26" t="s">
        <v>34</v>
      </c>
      <c r="B23" s="28">
        <v>26604.35</v>
      </c>
      <c r="C23" s="28">
        <v>19350.45</v>
      </c>
      <c r="D23" s="28">
        <v>16134.8</v>
      </c>
      <c r="E23" s="28">
        <v>6234.62</v>
      </c>
      <c r="F23" s="28">
        <v>18487.84</v>
      </c>
      <c r="G23" s="28">
        <v>27048.64</v>
      </c>
      <c r="H23" s="28">
        <v>4311.97</v>
      </c>
      <c r="I23" s="28">
        <v>20625.94</v>
      </c>
      <c r="J23" s="28">
        <v>15908.71</v>
      </c>
      <c r="K23" s="28">
        <v>31001.16</v>
      </c>
      <c r="L23" s="28">
        <v>25351.75</v>
      </c>
      <c r="M23" s="28">
        <v>14601.72</v>
      </c>
      <c r="N23" s="28">
        <v>6921.5</v>
      </c>
      <c r="O23" s="28">
        <f t="shared" si="5"/>
        <v>232583.44999999998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1302.76</v>
      </c>
      <c r="C26" s="28">
        <v>973.56</v>
      </c>
      <c r="D26" s="28">
        <v>925.72</v>
      </c>
      <c r="E26" s="28">
        <v>275.75</v>
      </c>
      <c r="F26" s="28">
        <v>858.19</v>
      </c>
      <c r="G26" s="28">
        <v>1176.14</v>
      </c>
      <c r="H26" s="28">
        <v>225.1</v>
      </c>
      <c r="I26" s="28">
        <v>742.83</v>
      </c>
      <c r="J26" s="28">
        <v>911.65</v>
      </c>
      <c r="K26" s="28">
        <v>1254.93</v>
      </c>
      <c r="L26" s="28">
        <v>1133.94</v>
      </c>
      <c r="M26" s="28">
        <v>526.17</v>
      </c>
      <c r="N26" s="28">
        <v>236.35</v>
      </c>
      <c r="O26" s="28">
        <f t="shared" si="5"/>
        <v>10543.09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1031.14</v>
      </c>
      <c r="C27" s="28">
        <v>767.7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676.16</v>
      </c>
      <c r="K27" s="28">
        <v>877.64</v>
      </c>
      <c r="L27" s="28">
        <v>779</v>
      </c>
      <c r="M27" s="28">
        <v>440.92</v>
      </c>
      <c r="N27" s="28">
        <v>231.02</v>
      </c>
      <c r="O27" s="28">
        <f t="shared" si="5"/>
        <v>8156.22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58387.96</v>
      </c>
      <c r="C29" s="28">
        <v>23231.79</v>
      </c>
      <c r="D29" s="28">
        <v>15886.92</v>
      </c>
      <c r="E29" s="28">
        <v>8935.82</v>
      </c>
      <c r="F29" s="28">
        <v>26769.58</v>
      </c>
      <c r="G29" s="28">
        <v>41962.15</v>
      </c>
      <c r="H29" s="28">
        <v>24842.19</v>
      </c>
      <c r="I29" s="28">
        <v>41933.63</v>
      </c>
      <c r="J29" s="28">
        <v>25822.68</v>
      </c>
      <c r="K29" s="28">
        <v>41139.43</v>
      </c>
      <c r="L29" s="28">
        <v>40361.72</v>
      </c>
      <c r="M29" s="28">
        <v>29047.61</v>
      </c>
      <c r="N29" s="28">
        <v>8513.94</v>
      </c>
      <c r="O29" s="28">
        <f t="shared" si="5"/>
        <v>386835.42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35344.07</v>
      </c>
      <c r="L30" s="28">
        <v>30859.21</v>
      </c>
      <c r="M30" s="28">
        <v>0</v>
      </c>
      <c r="N30" s="28">
        <v>0</v>
      </c>
      <c r="O30" s="28">
        <f t="shared" si="5"/>
        <v>66203.28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-23993.2</v>
      </c>
      <c r="C32" s="28">
        <f aca="true" t="shared" si="7" ref="C32:O32">+C33+C35+C48+C49+C50+C55-C56</f>
        <v>-24367.2</v>
      </c>
      <c r="D32" s="28">
        <f t="shared" si="7"/>
        <v>-14440.8</v>
      </c>
      <c r="E32" s="28">
        <f t="shared" si="7"/>
        <v>-4347.2</v>
      </c>
      <c r="F32" s="28">
        <f t="shared" si="7"/>
        <v>-13112</v>
      </c>
      <c r="G32" s="28">
        <f t="shared" si="7"/>
        <v>-30351.2</v>
      </c>
      <c r="H32" s="28">
        <f t="shared" si="7"/>
        <v>-3832.4</v>
      </c>
      <c r="I32" s="28">
        <f t="shared" si="7"/>
        <v>-22334.4</v>
      </c>
      <c r="J32" s="28">
        <f t="shared" si="7"/>
        <v>-17648.4</v>
      </c>
      <c r="K32" s="28">
        <f t="shared" si="7"/>
        <v>-418728</v>
      </c>
      <c r="L32" s="28">
        <f t="shared" si="7"/>
        <v>-377399.6</v>
      </c>
      <c r="M32" s="28">
        <f t="shared" si="7"/>
        <v>-10278.4</v>
      </c>
      <c r="N32" s="28">
        <f t="shared" si="7"/>
        <v>-5856.4</v>
      </c>
      <c r="O32" s="28">
        <f t="shared" si="7"/>
        <v>-966689.2</v>
      </c>
    </row>
    <row r="33" spans="1:15" ht="18.75" customHeight="1">
      <c r="A33" s="26" t="s">
        <v>38</v>
      </c>
      <c r="B33" s="29">
        <f>+B34</f>
        <v>-23993.2</v>
      </c>
      <c r="C33" s="29">
        <f>+C34</f>
        <v>-24367.2</v>
      </c>
      <c r="D33" s="29">
        <f aca="true" t="shared" si="8" ref="D33:O33">+D34</f>
        <v>-14440.8</v>
      </c>
      <c r="E33" s="29">
        <f t="shared" si="8"/>
        <v>-4347.2</v>
      </c>
      <c r="F33" s="29">
        <f t="shared" si="8"/>
        <v>-13112</v>
      </c>
      <c r="G33" s="29">
        <f t="shared" si="8"/>
        <v>-30351.2</v>
      </c>
      <c r="H33" s="29">
        <f t="shared" si="8"/>
        <v>-3832.4</v>
      </c>
      <c r="I33" s="29">
        <f t="shared" si="8"/>
        <v>-22334.4</v>
      </c>
      <c r="J33" s="29">
        <f t="shared" si="8"/>
        <v>-17648.4</v>
      </c>
      <c r="K33" s="29">
        <f t="shared" si="8"/>
        <v>-13728</v>
      </c>
      <c r="L33" s="29">
        <f t="shared" si="8"/>
        <v>-8399.6</v>
      </c>
      <c r="M33" s="29">
        <f t="shared" si="8"/>
        <v>-10278.4</v>
      </c>
      <c r="N33" s="29">
        <f t="shared" si="8"/>
        <v>-5856.4</v>
      </c>
      <c r="O33" s="29">
        <f t="shared" si="8"/>
        <v>-192689.19999999998</v>
      </c>
    </row>
    <row r="34" spans="1:26" ht="18.75" customHeight="1">
      <c r="A34" s="27" t="s">
        <v>39</v>
      </c>
      <c r="B34" s="16">
        <f>ROUND((-B9)*$G$3,2)</f>
        <v>-23993.2</v>
      </c>
      <c r="C34" s="16">
        <f aca="true" t="shared" si="9" ref="C34:N34">ROUND((-C9)*$G$3,2)</f>
        <v>-24367.2</v>
      </c>
      <c r="D34" s="16">
        <f t="shared" si="9"/>
        <v>-14440.8</v>
      </c>
      <c r="E34" s="16">
        <f t="shared" si="9"/>
        <v>-4347.2</v>
      </c>
      <c r="F34" s="16">
        <f t="shared" si="9"/>
        <v>-13112</v>
      </c>
      <c r="G34" s="16">
        <f t="shared" si="9"/>
        <v>-30351.2</v>
      </c>
      <c r="H34" s="16">
        <f t="shared" si="9"/>
        <v>-3832.4</v>
      </c>
      <c r="I34" s="16">
        <f t="shared" si="9"/>
        <v>-22334.4</v>
      </c>
      <c r="J34" s="16">
        <f t="shared" si="9"/>
        <v>-17648.4</v>
      </c>
      <c r="K34" s="16">
        <f t="shared" si="9"/>
        <v>-13728</v>
      </c>
      <c r="L34" s="16">
        <f t="shared" si="9"/>
        <v>-8399.6</v>
      </c>
      <c r="M34" s="16">
        <f t="shared" si="9"/>
        <v>-10278.4</v>
      </c>
      <c r="N34" s="16">
        <f t="shared" si="9"/>
        <v>-5856.4</v>
      </c>
      <c r="O34" s="30">
        <f aca="true" t="shared" si="10" ref="O34:O56">SUM(B34:N34)</f>
        <v>-192689.19999999998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-405000</v>
      </c>
      <c r="L35" s="29">
        <f t="shared" si="11"/>
        <v>-369000</v>
      </c>
      <c r="M35" s="29">
        <f t="shared" si="11"/>
        <v>0</v>
      </c>
      <c r="N35" s="29">
        <f t="shared" si="11"/>
        <v>0</v>
      </c>
      <c r="O35" s="29">
        <f t="shared" si="11"/>
        <v>-774000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-405000</v>
      </c>
      <c r="L42" s="31">
        <v>-369000</v>
      </c>
      <c r="M42" s="31">
        <v>0</v>
      </c>
      <c r="N42" s="31">
        <v>0</v>
      </c>
      <c r="O42" s="31">
        <f t="shared" si="10"/>
        <v>-774000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567100.0700000001</v>
      </c>
      <c r="C54" s="34">
        <f aca="true" t="shared" si="13" ref="C54:N54">+C20+C32</f>
        <v>396928.07999999996</v>
      </c>
      <c r="D54" s="34">
        <f t="shared" si="13"/>
        <v>380075.74</v>
      </c>
      <c r="E54" s="34">
        <f t="shared" si="13"/>
        <v>116831.68999999999</v>
      </c>
      <c r="F54" s="34">
        <f t="shared" si="13"/>
        <v>365004.4600000001</v>
      </c>
      <c r="G54" s="34">
        <f t="shared" si="13"/>
        <v>493274.19</v>
      </c>
      <c r="H54" s="34">
        <f t="shared" si="13"/>
        <v>112731.92000000001</v>
      </c>
      <c r="I54" s="34">
        <f t="shared" si="13"/>
        <v>323016.42999999993</v>
      </c>
      <c r="J54" s="34">
        <f t="shared" si="13"/>
        <v>380866.47</v>
      </c>
      <c r="K54" s="34">
        <f t="shared" si="13"/>
        <v>136359.16999999993</v>
      </c>
      <c r="L54" s="34">
        <f t="shared" si="13"/>
        <v>127303.21000000002</v>
      </c>
      <c r="M54" s="34">
        <f t="shared" si="13"/>
        <v>233830.20000000004</v>
      </c>
      <c r="N54" s="34">
        <f t="shared" si="13"/>
        <v>103829.12000000002</v>
      </c>
      <c r="O54" s="34">
        <f>SUM(B54:N54)</f>
        <v>3737150.75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567100.06</v>
      </c>
      <c r="C60" s="42">
        <f t="shared" si="14"/>
        <v>396928.08999999997</v>
      </c>
      <c r="D60" s="42">
        <f t="shared" si="14"/>
        <v>380075.74</v>
      </c>
      <c r="E60" s="42">
        <f t="shared" si="14"/>
        <v>116831.69</v>
      </c>
      <c r="F60" s="42">
        <f t="shared" si="14"/>
        <v>365004.47</v>
      </c>
      <c r="G60" s="42">
        <f t="shared" si="14"/>
        <v>493274.18</v>
      </c>
      <c r="H60" s="42">
        <f t="shared" si="14"/>
        <v>112731.93</v>
      </c>
      <c r="I60" s="42">
        <f t="shared" si="14"/>
        <v>323016.43</v>
      </c>
      <c r="J60" s="42">
        <f t="shared" si="14"/>
        <v>380866.47</v>
      </c>
      <c r="K60" s="42">
        <f t="shared" si="14"/>
        <v>136359.17</v>
      </c>
      <c r="L60" s="42">
        <f t="shared" si="14"/>
        <v>127303.21</v>
      </c>
      <c r="M60" s="42">
        <f t="shared" si="14"/>
        <v>233830.2</v>
      </c>
      <c r="N60" s="42">
        <f t="shared" si="14"/>
        <v>103829.12</v>
      </c>
      <c r="O60" s="34">
        <f t="shared" si="14"/>
        <v>3737150.7600000007</v>
      </c>
      <c r="Q60"/>
    </row>
    <row r="61" spans="1:18" ht="18.75" customHeight="1">
      <c r="A61" s="26" t="s">
        <v>54</v>
      </c>
      <c r="B61" s="42">
        <v>470444.76</v>
      </c>
      <c r="C61" s="42">
        <v>285940.29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756385.05</v>
      </c>
      <c r="P61"/>
      <c r="Q61"/>
      <c r="R61" s="41"/>
    </row>
    <row r="62" spans="1:16" ht="18.75" customHeight="1">
      <c r="A62" s="26" t="s">
        <v>55</v>
      </c>
      <c r="B62" s="42">
        <v>96655.3</v>
      </c>
      <c r="C62" s="42">
        <v>110987.8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207643.1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380075.74</v>
      </c>
      <c r="E63" s="43">
        <v>0</v>
      </c>
      <c r="F63" s="43">
        <v>0</v>
      </c>
      <c r="G63" s="43">
        <v>0</v>
      </c>
      <c r="H63" s="42">
        <v>112731.93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492807.67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116831.69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116831.69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365004.47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365004.47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493274.18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493274.18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323016.43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323016.43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380866.47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380866.47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136359.17</v>
      </c>
      <c r="L69" s="29">
        <v>127303.21</v>
      </c>
      <c r="M69" s="43">
        <v>0</v>
      </c>
      <c r="N69" s="43">
        <v>0</v>
      </c>
      <c r="O69" s="34">
        <f t="shared" si="15"/>
        <v>263662.38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233830.2</v>
      </c>
      <c r="N70" s="43">
        <v>0</v>
      </c>
      <c r="O70" s="34">
        <f t="shared" si="15"/>
        <v>233830.2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103829.12</v>
      </c>
      <c r="O71" s="46">
        <f t="shared" si="15"/>
        <v>103829.12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2023-11-30T17:59:54Z</dcterms:modified>
  <cp:category/>
  <cp:version/>
  <cp:contentType/>
  <cp:contentStatus/>
</cp:coreProperties>
</file>