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<sst xmlns="http://schemas.openxmlformats.org/spreadsheetml/2006/main" count="89" uniqueCount="86">
  <si>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</si>
  <si>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</si>
  <si>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</si>
  <si>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</si>
  <si>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</si>
  <si>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</si>
  <si>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</si>
  <si>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</si>
  <si>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</si>
  <si>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</si>
  <si>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</si>
  <si>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</si>
  <si>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</si>
  <si>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</si>
  <si>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</si>
  <si>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</si>
  <si>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</si>
  <si>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</si>
  <si>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</si>
  <si>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</si>
  <si>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</si>
  <si>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</si>
  <si>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</si>
  <si>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</si>
  <si>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</si>
  <si>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</si>
  <si>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</si>
  <si>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</si>
  <si>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</si>
  <si>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</si>
  <si>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</si>
  <si>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</si>
  <si>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</si>
  <si>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</si>
  <si>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</si>
  <si>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</si>
  <si>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</si>
  <si>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</si>
  <si>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</si>
  <si>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</si>
  <si>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</si>
  <si>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</si>
  <si>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</si>
  <si>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</si>
  <si>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</si>
  <si>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</si>
  <si>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</si>
  <si>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</si>
  <si>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</si>
  <si>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</si>
  <si>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</si>
  <si>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</si>
  <si>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</si>
  <si>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</si>
  <si>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</si>
  <si>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</si>
  <si>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</si>
  <si>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</si>
  <si>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</si>
  <si>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</si>
  <si>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</si>
  <si>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</si>
  <si>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</si>
  <si>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</si>
  <si>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</si>
  <si>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</si>
  <si>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</si>
  <si>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</si>
  <si>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</si>
  <si>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</si>
  <si>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</si>
  <si>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</si>
  <si>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</si>
  <si>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</si>
  <si>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</si>
  <si>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</si>
  <si>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</si>
  <si>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</si>
  <si>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</si>
  <si>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</si>
  <si>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</si>
  <si>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</si>
  <si>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</si>
  <si>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</si>
  <si>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24/11/23 - VENCIMENTO 01/12/23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</si>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</sst>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402215</v>
      </c>
      <c r="C7" s="9">
        <f t="shared" si="0"/>
        <v>278160</v>
      </c>
      <c r="D7" s="9">
        <f t="shared" si="0"/>
        <v>255374</v>
      </c>
      <c r="E7" s="9">
        <f t="shared" si="0"/>
        <v>73074</v>
      </c>
      <c r="F7" s="9">
        <f t="shared" si="0"/>
        <v>225191</v>
      </c>
      <c r="G7" s="9">
        <f t="shared" si="0"/>
        <v>395293</v>
      </c>
      <c r="H7" s="9">
        <f t="shared" si="0"/>
        <v>52143</v>
      </c>
      <c r="I7" s="9">
        <f t="shared" si="0"/>
        <v>279587</v>
      </c>
      <c r="J7" s="9">
        <f t="shared" si="0"/>
        <v>221721</v>
      </c>
      <c r="K7" s="9">
        <f t="shared" si="0"/>
        <v>360512</v>
      </c>
      <c r="L7" s="9">
        <f t="shared" si="0"/>
        <v>270420</v>
      </c>
      <c r="M7" s="9">
        <f t="shared" si="0"/>
        <v>141797</v>
      </c>
      <c r="N7" s="9">
        <f t="shared" si="0"/>
        <v>90534</v>
      </c>
      <c r="O7" s="9">
        <f t="shared" si="0"/>
        <v>3046021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10517</v>
      </c>
      <c r="C8" s="11">
        <f t="shared" si="1"/>
        <v>11022</v>
      </c>
      <c r="D8" s="11">
        <f t="shared" si="1"/>
        <v>6302</v>
      </c>
      <c r="E8" s="11">
        <f t="shared" si="1"/>
        <v>2134</v>
      </c>
      <c r="F8" s="11">
        <f t="shared" si="1"/>
        <v>6211</v>
      </c>
      <c r="G8" s="11">
        <f t="shared" si="1"/>
        <v>13501</v>
      </c>
      <c r="H8" s="11">
        <f t="shared" si="1"/>
        <v>1898</v>
      </c>
      <c r="I8" s="11">
        <f t="shared" si="1"/>
        <v>12954</v>
      </c>
      <c r="J8" s="11">
        <f t="shared" si="1"/>
        <v>7988</v>
      </c>
      <c r="K8" s="11">
        <f t="shared" si="1"/>
        <v>5504</v>
      </c>
      <c r="L8" s="11">
        <f t="shared" si="1"/>
        <v>3811</v>
      </c>
      <c r="M8" s="11">
        <f t="shared" si="1"/>
        <v>5911</v>
      </c>
      <c r="N8" s="11">
        <f t="shared" si="1"/>
        <v>3937</v>
      </c>
      <c r="O8" s="11">
        <f t="shared" si="1"/>
        <v>91690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10517</v>
      </c>
      <c r="C9" s="11">
        <v>11022</v>
      </c>
      <c r="D9" s="11">
        <v>6302</v>
      </c>
      <c r="E9" s="11">
        <v>2134</v>
      </c>
      <c r="F9" s="11">
        <v>6211</v>
      </c>
      <c r="G9" s="11">
        <v>13501</v>
      </c>
      <c r="H9" s="11">
        <v>1898</v>
      </c>
      <c r="I9" s="11">
        <v>12954</v>
      </c>
      <c r="J9" s="11">
        <v>7988</v>
      </c>
      <c r="K9" s="11">
        <v>5504</v>
      </c>
      <c r="L9" s="11">
        <v>3806</v>
      </c>
      <c r="M9" s="11">
        <v>5911</v>
      </c>
      <c r="N9" s="11">
        <v>3916</v>
      </c>
      <c r="O9" s="11">
        <f>SUM(B9:N9)</f>
        <v>91664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</v>
      </c>
      <c r="M10" s="13">
        <v>0</v>
      </c>
      <c r="N10" s="13">
        <v>21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391698</v>
      </c>
      <c r="C11" s="13">
        <v>267138</v>
      </c>
      <c r="D11" s="13">
        <v>249072</v>
      </c>
      <c r="E11" s="13">
        <v>70940</v>
      </c>
      <c r="F11" s="13">
        <v>218980</v>
      </c>
      <c r="G11" s="13">
        <v>381792</v>
      </c>
      <c r="H11" s="13">
        <v>50245</v>
      </c>
      <c r="I11" s="13">
        <v>266633</v>
      </c>
      <c r="J11" s="13">
        <v>213733</v>
      </c>
      <c r="K11" s="13">
        <v>355008</v>
      </c>
      <c r="L11" s="13">
        <v>266609</v>
      </c>
      <c r="M11" s="13">
        <v>135886</v>
      </c>
      <c r="N11" s="13">
        <v>86597</v>
      </c>
      <c r="O11" s="11">
        <f>SUM(B11:N11)</f>
        <v>2954331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26956</v>
      </c>
      <c r="C12" s="13">
        <v>23586</v>
      </c>
      <c r="D12" s="13">
        <v>18521</v>
      </c>
      <c r="E12" s="13">
        <v>7511</v>
      </c>
      <c r="F12" s="13">
        <v>19740</v>
      </c>
      <c r="G12" s="13">
        <v>35840</v>
      </c>
      <c r="H12" s="13">
        <v>5184</v>
      </c>
      <c r="I12" s="13">
        <v>23955</v>
      </c>
      <c r="J12" s="13">
        <v>17337</v>
      </c>
      <c r="K12" s="13">
        <v>23452</v>
      </c>
      <c r="L12" s="13">
        <v>17738</v>
      </c>
      <c r="M12" s="13">
        <v>6817</v>
      </c>
      <c r="N12" s="13">
        <v>3788</v>
      </c>
      <c r="O12" s="11">
        <f>SUM(B12:N12)</f>
        <v>230425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364742</v>
      </c>
      <c r="C13" s="15">
        <f t="shared" si="2"/>
        <v>243552</v>
      </c>
      <c r="D13" s="15">
        <f t="shared" si="2"/>
        <v>230551</v>
      </c>
      <c r="E13" s="15">
        <f t="shared" si="2"/>
        <v>63429</v>
      </c>
      <c r="F13" s="15">
        <f t="shared" si="2"/>
        <v>199240</v>
      </c>
      <c r="G13" s="15">
        <f t="shared" si="2"/>
        <v>345952</v>
      </c>
      <c r="H13" s="15">
        <f t="shared" si="2"/>
        <v>45061</v>
      </c>
      <c r="I13" s="15">
        <f t="shared" si="2"/>
        <v>242678</v>
      </c>
      <c r="J13" s="15">
        <f t="shared" si="2"/>
        <v>196396</v>
      </c>
      <c r="K13" s="15">
        <f t="shared" si="2"/>
        <v>331556</v>
      </c>
      <c r="L13" s="15">
        <f t="shared" si="2"/>
        <v>248871</v>
      </c>
      <c r="M13" s="15">
        <f t="shared" si="2"/>
        <v>129069</v>
      </c>
      <c r="N13" s="15">
        <f t="shared" si="2"/>
        <v>82809</v>
      </c>
      <c r="O13" s="11">
        <f>SUM(B13:N13)</f>
        <v>2723906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1.184007675178728</v>
      </c>
      <c r="C18" s="19">
        <v>1.225605048656118</v>
      </c>
      <c r="D18" s="19">
        <v>1.342033343745419</v>
      </c>
      <c r="E18" s="19">
        <v>0.826673026699068</v>
      </c>
      <c r="F18" s="19">
        <v>1.412655926513371</v>
      </c>
      <c r="G18" s="19">
        <v>1.363497989409537</v>
      </c>
      <c r="H18" s="19">
        <v>1.476538010689204</v>
      </c>
      <c r="I18" s="19">
        <v>1.267850650746089</v>
      </c>
      <c r="J18" s="19">
        <v>1.348393586788203</v>
      </c>
      <c r="K18" s="19">
        <v>1.139456880864358</v>
      </c>
      <c r="L18" s="19">
        <v>1.182379370552782</v>
      </c>
      <c r="M18" s="19">
        <v>1.15912348300519</v>
      </c>
      <c r="N18" s="19">
        <v>1.026719540518226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1537748.6499999997</v>
      </c>
      <c r="C20" s="24">
        <f aca="true" t="shared" si="3" ref="C20:O20">SUM(C21:C31)</f>
        <v>1112795.61</v>
      </c>
      <c r="D20" s="24">
        <f t="shared" si="3"/>
        <v>966757.81</v>
      </c>
      <c r="E20" s="24">
        <f t="shared" si="3"/>
        <v>299186.4799999999</v>
      </c>
      <c r="F20" s="24">
        <f t="shared" si="3"/>
        <v>1056996.3399999999</v>
      </c>
      <c r="G20" s="24">
        <f t="shared" si="3"/>
        <v>1485602.86</v>
      </c>
      <c r="H20" s="24">
        <f t="shared" si="3"/>
        <v>299000.48000000004</v>
      </c>
      <c r="I20" s="24">
        <f t="shared" si="3"/>
        <v>1167169.0899999999</v>
      </c>
      <c r="J20" s="24">
        <f t="shared" si="3"/>
        <v>978763.0900000002</v>
      </c>
      <c r="K20" s="24">
        <f t="shared" si="3"/>
        <v>1320740.9199999997</v>
      </c>
      <c r="L20" s="24">
        <f t="shared" si="3"/>
        <v>1173478.2900000003</v>
      </c>
      <c r="M20" s="24">
        <f t="shared" si="3"/>
        <v>679650.8500000002</v>
      </c>
      <c r="N20" s="24">
        <f t="shared" si="3"/>
        <v>344632.5900000001</v>
      </c>
      <c r="O20" s="24">
        <f t="shared" si="3"/>
        <v>12422523.059999997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1187338.68</v>
      </c>
      <c r="C21" s="28">
        <f aca="true" t="shared" si="4" ref="C21:N21">ROUND((C15+C16)*C7,2)</f>
        <v>848276.74</v>
      </c>
      <c r="D21" s="28">
        <f t="shared" si="4"/>
        <v>682997.76</v>
      </c>
      <c r="E21" s="28">
        <f t="shared" si="4"/>
        <v>333875.11</v>
      </c>
      <c r="F21" s="28">
        <f t="shared" si="4"/>
        <v>698069.58</v>
      </c>
      <c r="G21" s="28">
        <f t="shared" si="4"/>
        <v>1008234.33</v>
      </c>
      <c r="H21" s="28">
        <f t="shared" si="4"/>
        <v>178568.92</v>
      </c>
      <c r="I21" s="28">
        <f t="shared" si="4"/>
        <v>846617.39</v>
      </c>
      <c r="J21" s="28">
        <f t="shared" si="4"/>
        <v>675295.65</v>
      </c>
      <c r="K21" s="28">
        <f t="shared" si="4"/>
        <v>1037878</v>
      </c>
      <c r="L21" s="28">
        <f t="shared" si="4"/>
        <v>886436.76</v>
      </c>
      <c r="M21" s="28">
        <f t="shared" si="4"/>
        <v>536347.15</v>
      </c>
      <c r="N21" s="28">
        <f t="shared" si="4"/>
        <v>309327.52</v>
      </c>
      <c r="O21" s="28">
        <f aca="true" t="shared" si="5" ref="O21:O30">SUM(B21:N21)</f>
        <v>9229263.589999998</v>
      </c>
    </row>
    <row r="22" spans="1:23" ht="18.75" customHeight="1">
      <c r="A22" s="26" t="s">
        <v>33</v>
      </c>
      <c r="B22" s="28">
        <f>IF(B18&lt;&gt;0,ROUND((B18-1)*B21,2),0)</f>
        <v>218479.43</v>
      </c>
      <c r="C22" s="28">
        <f aca="true" t="shared" si="6" ref="C22:N22">IF(C18&lt;&gt;0,ROUND((C18-1)*C21,2),0)</f>
        <v>191375.52</v>
      </c>
      <c r="D22" s="28">
        <f t="shared" si="6"/>
        <v>233608.01</v>
      </c>
      <c r="E22" s="28">
        <f t="shared" si="6"/>
        <v>-57869.56</v>
      </c>
      <c r="F22" s="28">
        <f t="shared" si="6"/>
        <v>288062.55</v>
      </c>
      <c r="G22" s="28">
        <f t="shared" si="6"/>
        <v>366491.15</v>
      </c>
      <c r="H22" s="28">
        <f t="shared" si="6"/>
        <v>85094.88</v>
      </c>
      <c r="I22" s="28">
        <f t="shared" si="6"/>
        <v>226767.02</v>
      </c>
      <c r="J22" s="28">
        <f t="shared" si="6"/>
        <v>235268.67</v>
      </c>
      <c r="K22" s="28">
        <f t="shared" si="6"/>
        <v>144739.23</v>
      </c>
      <c r="L22" s="28">
        <f t="shared" si="6"/>
        <v>161667.78</v>
      </c>
      <c r="M22" s="28">
        <f t="shared" si="6"/>
        <v>85345.43</v>
      </c>
      <c r="N22" s="28">
        <f t="shared" si="6"/>
        <v>8265.09</v>
      </c>
      <c r="O22" s="28">
        <f t="shared" si="5"/>
        <v>2187295.1999999997</v>
      </c>
      <c r="W22" s="51"/>
    </row>
    <row r="23" spans="1:15" ht="18.75" customHeight="1">
      <c r="A23" s="26" t="s">
        <v>34</v>
      </c>
      <c r="B23" s="28">
        <v>67190.65</v>
      </c>
      <c r="C23" s="28">
        <v>44258.24</v>
      </c>
      <c r="D23" s="28">
        <v>30688.97</v>
      </c>
      <c r="E23" s="28">
        <v>11883.73</v>
      </c>
      <c r="F23" s="28">
        <v>40450.37</v>
      </c>
      <c r="G23" s="28">
        <v>64596.83</v>
      </c>
      <c r="H23" s="28">
        <v>8198.1</v>
      </c>
      <c r="I23" s="28">
        <v>46250.02</v>
      </c>
      <c r="J23" s="28">
        <v>38792.52</v>
      </c>
      <c r="K23" s="28">
        <v>57937.07</v>
      </c>
      <c r="L23" s="28">
        <v>51239.12</v>
      </c>
      <c r="M23" s="28">
        <v>25914.51</v>
      </c>
      <c r="N23" s="28">
        <v>16090.9</v>
      </c>
      <c r="O23" s="28">
        <f t="shared" si="5"/>
        <v>503491.03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1181.77</v>
      </c>
      <c r="C26" s="28">
        <v>869.45</v>
      </c>
      <c r="D26" s="28">
        <v>759.71</v>
      </c>
      <c r="E26" s="28">
        <v>230.73</v>
      </c>
      <c r="F26" s="28">
        <v>821.61</v>
      </c>
      <c r="G26" s="28">
        <v>1150.82</v>
      </c>
      <c r="H26" s="28">
        <v>219.47</v>
      </c>
      <c r="I26" s="28">
        <v>897.58</v>
      </c>
      <c r="J26" s="28">
        <v>759.71</v>
      </c>
      <c r="K26" s="28">
        <v>1021.39</v>
      </c>
      <c r="L26" s="28">
        <v>903.21</v>
      </c>
      <c r="M26" s="28">
        <v>520.54</v>
      </c>
      <c r="N26" s="28">
        <v>267.32</v>
      </c>
      <c r="O26" s="28">
        <f t="shared" si="5"/>
        <v>9603.310000000001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676.16</v>
      </c>
      <c r="K27" s="28">
        <v>877.64</v>
      </c>
      <c r="L27" s="28">
        <v>779</v>
      </c>
      <c r="M27" s="28">
        <v>440.92</v>
      </c>
      <c r="N27" s="28">
        <v>231.02</v>
      </c>
      <c r="O27" s="28">
        <f t="shared" si="5"/>
        <v>8156.22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24842.19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386835.42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34915.71</v>
      </c>
      <c r="L30" s="28">
        <v>29898.33</v>
      </c>
      <c r="M30" s="28">
        <v>0</v>
      </c>
      <c r="N30" s="28">
        <v>0</v>
      </c>
      <c r="O30" s="28">
        <f t="shared" si="5"/>
        <v>64814.04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-46274.8</v>
      </c>
      <c r="C32" s="28">
        <f aca="true" t="shared" si="7" ref="C32:O32">+C33+C35+C48+C49+C50+C55-C56</f>
        <v>-50872.8</v>
      </c>
      <c r="D32" s="28">
        <f t="shared" si="7"/>
        <v>-67724.8</v>
      </c>
      <c r="E32" s="28">
        <f t="shared" si="7"/>
        <v>-29387.6</v>
      </c>
      <c r="F32" s="28">
        <f t="shared" si="7"/>
        <v>-36238.4</v>
      </c>
      <c r="G32" s="28">
        <f t="shared" si="7"/>
        <v>-99400.4</v>
      </c>
      <c r="H32" s="28">
        <f t="shared" si="7"/>
        <v>-8351.2</v>
      </c>
      <c r="I32" s="28">
        <f t="shared" si="7"/>
        <v>-56997.6</v>
      </c>
      <c r="J32" s="28">
        <f t="shared" si="7"/>
        <v>-35345.2</v>
      </c>
      <c r="K32" s="28">
        <f t="shared" si="7"/>
        <v>-24217.6</v>
      </c>
      <c r="L32" s="28">
        <f t="shared" si="7"/>
        <v>-16746.4</v>
      </c>
      <c r="M32" s="28">
        <f t="shared" si="7"/>
        <v>-46006.4</v>
      </c>
      <c r="N32" s="28">
        <f t="shared" si="7"/>
        <v>-31882.4</v>
      </c>
      <c r="O32" s="28">
        <f t="shared" si="7"/>
        <v>-549445.6000000001</v>
      </c>
    </row>
    <row r="33" spans="1:15" ht="18.75" customHeight="1">
      <c r="A33" s="26" t="s">
        <v>38</v>
      </c>
      <c r="B33" s="29">
        <f>+B34</f>
        <v>-46274.8</v>
      </c>
      <c r="C33" s="29">
        <f>+C34</f>
        <v>-48496.8</v>
      </c>
      <c r="D33" s="29">
        <f aca="true" t="shared" si="8" ref="D33:O33">+D34</f>
        <v>-27728.8</v>
      </c>
      <c r="E33" s="29">
        <f t="shared" si="8"/>
        <v>-9389.6</v>
      </c>
      <c r="F33" s="29">
        <f t="shared" si="8"/>
        <v>-27328.4</v>
      </c>
      <c r="G33" s="29">
        <f t="shared" si="8"/>
        <v>-59404.4</v>
      </c>
      <c r="H33" s="29">
        <f t="shared" si="8"/>
        <v>-8351.2</v>
      </c>
      <c r="I33" s="29">
        <f t="shared" si="8"/>
        <v>-56997.6</v>
      </c>
      <c r="J33" s="29">
        <f t="shared" si="8"/>
        <v>-35147.2</v>
      </c>
      <c r="K33" s="29">
        <f t="shared" si="8"/>
        <v>-24217.6</v>
      </c>
      <c r="L33" s="29">
        <f t="shared" si="8"/>
        <v>-16746.4</v>
      </c>
      <c r="M33" s="29">
        <f t="shared" si="8"/>
        <v>-26008.4</v>
      </c>
      <c r="N33" s="29">
        <f t="shared" si="8"/>
        <v>-17230.4</v>
      </c>
      <c r="O33" s="29">
        <f t="shared" si="8"/>
        <v>-403321.60000000003</v>
      </c>
    </row>
    <row r="34" spans="1:26" ht="18.75" customHeight="1">
      <c r="A34" s="27" t="s">
        <v>39</v>
      </c>
      <c r="B34" s="16">
        <f>ROUND((-B9)*$G$3,2)</f>
        <v>-46274.8</v>
      </c>
      <c r="C34" s="16">
        <f aca="true" t="shared" si="9" ref="C34:N34">ROUND((-C9)*$G$3,2)</f>
        <v>-48496.8</v>
      </c>
      <c r="D34" s="16">
        <f t="shared" si="9"/>
        <v>-27728.8</v>
      </c>
      <c r="E34" s="16">
        <f t="shared" si="9"/>
        <v>-9389.6</v>
      </c>
      <c r="F34" s="16">
        <f t="shared" si="9"/>
        <v>-27328.4</v>
      </c>
      <c r="G34" s="16">
        <f t="shared" si="9"/>
        <v>-59404.4</v>
      </c>
      <c r="H34" s="16">
        <f t="shared" si="9"/>
        <v>-8351.2</v>
      </c>
      <c r="I34" s="16">
        <f t="shared" si="9"/>
        <v>-56997.6</v>
      </c>
      <c r="J34" s="16">
        <f t="shared" si="9"/>
        <v>-35147.2</v>
      </c>
      <c r="K34" s="16">
        <f t="shared" si="9"/>
        <v>-24217.6</v>
      </c>
      <c r="L34" s="16">
        <f t="shared" si="9"/>
        <v>-16746.4</v>
      </c>
      <c r="M34" s="16">
        <f t="shared" si="9"/>
        <v>-26008.4</v>
      </c>
      <c r="N34" s="16">
        <f t="shared" si="9"/>
        <v>-17230.4</v>
      </c>
      <c r="O34" s="30">
        <f aca="true" t="shared" si="10" ref="O34:O56">SUM(B34:N34)</f>
        <v>-403321.60000000003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-2376</v>
      </c>
      <c r="D35" s="29">
        <f t="shared" si="11"/>
        <v>-39996</v>
      </c>
      <c r="E35" s="29">
        <f t="shared" si="11"/>
        <v>-19998</v>
      </c>
      <c r="F35" s="29">
        <f t="shared" si="11"/>
        <v>-8910</v>
      </c>
      <c r="G35" s="29">
        <f t="shared" si="11"/>
        <v>-39996</v>
      </c>
      <c r="H35" s="29">
        <f t="shared" si="11"/>
        <v>0</v>
      </c>
      <c r="I35" s="29">
        <f t="shared" si="11"/>
        <v>0</v>
      </c>
      <c r="J35" s="29">
        <f t="shared" si="11"/>
        <v>-198</v>
      </c>
      <c r="K35" s="29">
        <f t="shared" si="11"/>
        <v>0</v>
      </c>
      <c r="L35" s="29">
        <f t="shared" si="11"/>
        <v>0</v>
      </c>
      <c r="M35" s="29">
        <f t="shared" si="11"/>
        <v>-19998</v>
      </c>
      <c r="N35" s="29">
        <f t="shared" si="11"/>
        <v>-14652</v>
      </c>
      <c r="O35" s="29">
        <f t="shared" si="11"/>
        <v>-146124</v>
      </c>
    </row>
    <row r="36" spans="1:26" ht="18.75" customHeight="1">
      <c r="A36" s="27" t="s">
        <v>41</v>
      </c>
      <c r="B36" s="31">
        <v>0</v>
      </c>
      <c r="C36" s="31">
        <v>-2376</v>
      </c>
      <c r="D36" s="31">
        <v>-39996</v>
      </c>
      <c r="E36" s="31">
        <v>-19998</v>
      </c>
      <c r="F36" s="31">
        <v>-8910</v>
      </c>
      <c r="G36" s="31">
        <v>-39996</v>
      </c>
      <c r="H36" s="31">
        <v>0</v>
      </c>
      <c r="I36" s="31">
        <v>0</v>
      </c>
      <c r="J36" s="31">
        <v>-198</v>
      </c>
      <c r="K36" s="31">
        <v>0</v>
      </c>
      <c r="L36" s="31">
        <v>0</v>
      </c>
      <c r="M36" s="31">
        <v>-19998</v>
      </c>
      <c r="N36" s="31">
        <v>-14652</v>
      </c>
      <c r="O36" s="31">
        <f t="shared" si="10"/>
        <v>-146124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1491473.8499999996</v>
      </c>
      <c r="C54" s="34">
        <f aca="true" t="shared" si="13" ref="C54:N54">+C20+C32</f>
        <v>1061922.81</v>
      </c>
      <c r="D54" s="34">
        <f t="shared" si="13"/>
        <v>899033.01</v>
      </c>
      <c r="E54" s="34">
        <f t="shared" si="13"/>
        <v>269798.87999999995</v>
      </c>
      <c r="F54" s="34">
        <f t="shared" si="13"/>
        <v>1020757.9399999998</v>
      </c>
      <c r="G54" s="34">
        <f t="shared" si="13"/>
        <v>1386202.4600000002</v>
      </c>
      <c r="H54" s="34">
        <f t="shared" si="13"/>
        <v>290649.28</v>
      </c>
      <c r="I54" s="34">
        <f t="shared" si="13"/>
        <v>1110171.4899999998</v>
      </c>
      <c r="J54" s="34">
        <f t="shared" si="13"/>
        <v>943417.8900000002</v>
      </c>
      <c r="K54" s="34">
        <f t="shared" si="13"/>
        <v>1296523.3199999996</v>
      </c>
      <c r="L54" s="34">
        <f t="shared" si="13"/>
        <v>1156731.8900000004</v>
      </c>
      <c r="M54" s="34">
        <f t="shared" si="13"/>
        <v>633644.4500000002</v>
      </c>
      <c r="N54" s="34">
        <f t="shared" si="13"/>
        <v>312750.19000000006</v>
      </c>
      <c r="O54" s="34">
        <f>SUM(B54:N54)</f>
        <v>11873077.459999999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1491473.85</v>
      </c>
      <c r="C60" s="42">
        <f t="shared" si="14"/>
        <v>1061922.7999999998</v>
      </c>
      <c r="D60" s="42">
        <f t="shared" si="14"/>
        <v>899033.01</v>
      </c>
      <c r="E60" s="42">
        <f t="shared" si="14"/>
        <v>269798.87</v>
      </c>
      <c r="F60" s="42">
        <f t="shared" si="14"/>
        <v>1020757.94</v>
      </c>
      <c r="G60" s="42">
        <f t="shared" si="14"/>
        <v>1386202.46</v>
      </c>
      <c r="H60" s="42">
        <f t="shared" si="14"/>
        <v>290649.27</v>
      </c>
      <c r="I60" s="42">
        <f t="shared" si="14"/>
        <v>1110171.5</v>
      </c>
      <c r="J60" s="42">
        <f t="shared" si="14"/>
        <v>943417.89</v>
      </c>
      <c r="K60" s="42">
        <f t="shared" si="14"/>
        <v>1296523.32</v>
      </c>
      <c r="L60" s="42">
        <f t="shared" si="14"/>
        <v>1156731.89</v>
      </c>
      <c r="M60" s="42">
        <f t="shared" si="14"/>
        <v>633644.45</v>
      </c>
      <c r="N60" s="42">
        <f t="shared" si="14"/>
        <v>312750.19</v>
      </c>
      <c r="O60" s="34">
        <f t="shared" si="14"/>
        <v>11873077.44</v>
      </c>
      <c r="Q60"/>
    </row>
    <row r="61" spans="1:18" ht="18.75" customHeight="1">
      <c r="A61" s="26" t="s">
        <v>54</v>
      </c>
      <c r="B61" s="42">
        <v>1219187.53</v>
      </c>
      <c r="C61" s="42">
        <v>753431.57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1972619.1</v>
      </c>
      <c r="P61"/>
      <c r="Q61"/>
      <c r="R61" s="41"/>
    </row>
    <row r="62" spans="1:16" ht="18.75" customHeight="1">
      <c r="A62" s="26" t="s">
        <v>55</v>
      </c>
      <c r="B62" s="42">
        <v>272286.32</v>
      </c>
      <c r="C62" s="42">
        <v>308491.23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580777.55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899033.01</v>
      </c>
      <c r="E63" s="43">
        <v>0</v>
      </c>
      <c r="F63" s="43">
        <v>0</v>
      </c>
      <c r="G63" s="43">
        <v>0</v>
      </c>
      <c r="H63" s="42">
        <v>290649.27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1189682.28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269798.87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269798.87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1020757.94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1020757.94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1386202.46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1386202.46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1110171.5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1110171.5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943417.89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943417.89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1296523.32</v>
      </c>
      <c r="L69" s="29">
        <v>1156731.89</v>
      </c>
      <c r="M69" s="43">
        <v>0</v>
      </c>
      <c r="N69" s="43">
        <v>0</v>
      </c>
      <c r="O69" s="34">
        <f t="shared" si="15"/>
        <v>2453255.21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633644.45</v>
      </c>
      <c r="N70" s="43">
        <v>0</v>
      </c>
      <c r="O70" s="34">
        <f t="shared" si="15"/>
        <v>633644.45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312750.19</v>
      </c>
      <c r="O71" s="46">
        <f t="shared" si="15"/>
        <v>312750.19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2023-11-30T17:57:15Z</dcterms:modified>
  <cp:category/>
  <cp:version/>
  <cp:contentType/>
  <cp:contentStatus/>
</cp:coreProperties>
</file>