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<sst xmlns="http://schemas.openxmlformats.org/spreadsheetml/2006/main" count="89" uniqueCount="86">
  <si>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</si>
  <si>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</si>
  <si>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</si>
  <si>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</si>
  <si>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</si>
  <si>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</si>
  <si>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</si>
  <si>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</si>
  <si>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</si>
  <si>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</si>
  <si>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</si>
  <si>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</si>
  <si>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</si>
  <si>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</si>
  <si>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</si>
  <si>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</si>
  <si>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</si>
  <si>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</si>
  <si>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</si>
  <si>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</si>
  <si>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</si>
  <si>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</si>
  <si>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</si>
  <si>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</si>
  <si>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</si>
  <si>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</si>
  <si>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</si>
  <si>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</si>
  <si>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</si>
  <si>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</si>
  <si>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</si>
  <si>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</si>
  <si>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</si>
  <si>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</si>
  <si>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</si>
  <si>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</si>
  <si>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</si>
  <si>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</si>
  <si>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</si>
  <si>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</si>
  <si>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</si>
  <si>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</si>
  <si>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</si>
  <si>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</si>
  <si>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</si>
  <si>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</si>
  <si>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</si>
  <si>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</si>
  <si>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</si>
  <si>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</si>
  <si>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</si>
  <si>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</si>
  <si>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</si>
  <si>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</si>
  <si>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</si>
  <si>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</si>
  <si>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</si>
  <si>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</si>
  <si>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</si>
  <si>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</si>
  <si>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</si>
  <si>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</si>
  <si>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</si>
  <si>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</si>
  <si>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</si>
  <si>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</si>
  <si>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</si>
  <si>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</si>
  <si>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</si>
  <si>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</si>
  <si>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</si>
  <si>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</si>
  <si>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</si>
  <si>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</si>
  <si>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</si>
  <si>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</si>
  <si>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</si>
  <si>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</si>
  <si>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</si>
  <si>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</si>
  <si>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</si>
  <si>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</si>
  <si>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</si>
  <si>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</si>
  <si>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22/11/23 - VENCIMENTO 29/11/23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</si>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</sst>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426746</v>
      </c>
      <c r="C7" s="9">
        <f t="shared" si="0"/>
        <v>285224</v>
      </c>
      <c r="D7" s="9">
        <f t="shared" si="0"/>
        <v>258205</v>
      </c>
      <c r="E7" s="9">
        <f t="shared" si="0"/>
        <v>74010</v>
      </c>
      <c r="F7" s="9">
        <f t="shared" si="0"/>
        <v>223230</v>
      </c>
      <c r="G7" s="9">
        <f t="shared" si="0"/>
        <v>407422</v>
      </c>
      <c r="H7" s="9">
        <f t="shared" si="0"/>
        <v>53005</v>
      </c>
      <c r="I7" s="9">
        <f t="shared" si="0"/>
        <v>299061</v>
      </c>
      <c r="J7" s="9">
        <f t="shared" si="0"/>
        <v>227208</v>
      </c>
      <c r="K7" s="9">
        <f t="shared" si="0"/>
        <v>363516</v>
      </c>
      <c r="L7" s="9">
        <f t="shared" si="0"/>
        <v>270101</v>
      </c>
      <c r="M7" s="9">
        <f t="shared" si="0"/>
        <v>144141</v>
      </c>
      <c r="N7" s="9">
        <f t="shared" si="0"/>
        <v>94672</v>
      </c>
      <c r="O7" s="9">
        <f t="shared" si="0"/>
        <v>3126541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10084</v>
      </c>
      <c r="C8" s="11">
        <f t="shared" si="1"/>
        <v>10005</v>
      </c>
      <c r="D8" s="11">
        <f t="shared" si="1"/>
        <v>5853</v>
      </c>
      <c r="E8" s="11">
        <f t="shared" si="1"/>
        <v>1947</v>
      </c>
      <c r="F8" s="11">
        <f t="shared" si="1"/>
        <v>5594</v>
      </c>
      <c r="G8" s="11">
        <f t="shared" si="1"/>
        <v>12467</v>
      </c>
      <c r="H8" s="11">
        <f t="shared" si="1"/>
        <v>2039</v>
      </c>
      <c r="I8" s="11">
        <f t="shared" si="1"/>
        <v>13069</v>
      </c>
      <c r="J8" s="11">
        <f t="shared" si="1"/>
        <v>7760</v>
      </c>
      <c r="K8" s="11">
        <f t="shared" si="1"/>
        <v>5141</v>
      </c>
      <c r="L8" s="11">
        <f t="shared" si="1"/>
        <v>3786</v>
      </c>
      <c r="M8" s="11">
        <f t="shared" si="1"/>
        <v>5753</v>
      </c>
      <c r="N8" s="11">
        <f t="shared" si="1"/>
        <v>3886</v>
      </c>
      <c r="O8" s="11">
        <f t="shared" si="1"/>
        <v>87384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10084</v>
      </c>
      <c r="C9" s="11">
        <v>10005</v>
      </c>
      <c r="D9" s="11">
        <v>5853</v>
      </c>
      <c r="E9" s="11">
        <v>1947</v>
      </c>
      <c r="F9" s="11">
        <v>5594</v>
      </c>
      <c r="G9" s="11">
        <v>12467</v>
      </c>
      <c r="H9" s="11">
        <v>2039</v>
      </c>
      <c r="I9" s="11">
        <v>13069</v>
      </c>
      <c r="J9" s="11">
        <v>7760</v>
      </c>
      <c r="K9" s="11">
        <v>5141</v>
      </c>
      <c r="L9" s="11">
        <v>3786</v>
      </c>
      <c r="M9" s="11">
        <v>5753</v>
      </c>
      <c r="N9" s="11">
        <v>3867</v>
      </c>
      <c r="O9" s="11">
        <f>SUM(B9:N9)</f>
        <v>87365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19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416662</v>
      </c>
      <c r="C11" s="13">
        <v>275219</v>
      </c>
      <c r="D11" s="13">
        <v>252352</v>
      </c>
      <c r="E11" s="13">
        <v>72063</v>
      </c>
      <c r="F11" s="13">
        <v>217636</v>
      </c>
      <c r="G11" s="13">
        <v>394955</v>
      </c>
      <c r="H11" s="13">
        <v>50966</v>
      </c>
      <c r="I11" s="13">
        <v>285992</v>
      </c>
      <c r="J11" s="13">
        <v>219448</v>
      </c>
      <c r="K11" s="13">
        <v>358375</v>
      </c>
      <c r="L11" s="13">
        <v>266315</v>
      </c>
      <c r="M11" s="13">
        <v>138388</v>
      </c>
      <c r="N11" s="13">
        <v>90786</v>
      </c>
      <c r="O11" s="11">
        <f>SUM(B11:N11)</f>
        <v>3039157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29059</v>
      </c>
      <c r="C12" s="13">
        <v>24314</v>
      </c>
      <c r="D12" s="13">
        <v>19049</v>
      </c>
      <c r="E12" s="13">
        <v>7696</v>
      </c>
      <c r="F12" s="13">
        <v>19549</v>
      </c>
      <c r="G12" s="13">
        <v>37627</v>
      </c>
      <c r="H12" s="13">
        <v>5207</v>
      </c>
      <c r="I12" s="13">
        <v>26823</v>
      </c>
      <c r="J12" s="13">
        <v>18228</v>
      </c>
      <c r="K12" s="13">
        <v>23875</v>
      </c>
      <c r="L12" s="13">
        <v>17943</v>
      </c>
      <c r="M12" s="13">
        <v>7066</v>
      </c>
      <c r="N12" s="13">
        <v>3908</v>
      </c>
      <c r="O12" s="11">
        <f>SUM(B12:N12)</f>
        <v>240344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387603</v>
      </c>
      <c r="C13" s="15">
        <f t="shared" si="2"/>
        <v>250905</v>
      </c>
      <c r="D13" s="15">
        <f t="shared" si="2"/>
        <v>233303</v>
      </c>
      <c r="E13" s="15">
        <f t="shared" si="2"/>
        <v>64367</v>
      </c>
      <c r="F13" s="15">
        <f t="shared" si="2"/>
        <v>198087</v>
      </c>
      <c r="G13" s="15">
        <f t="shared" si="2"/>
        <v>357328</v>
      </c>
      <c r="H13" s="15">
        <f t="shared" si="2"/>
        <v>45759</v>
      </c>
      <c r="I13" s="15">
        <f t="shared" si="2"/>
        <v>259169</v>
      </c>
      <c r="J13" s="15">
        <f t="shared" si="2"/>
        <v>201220</v>
      </c>
      <c r="K13" s="15">
        <f t="shared" si="2"/>
        <v>334500</v>
      </c>
      <c r="L13" s="15">
        <f t="shared" si="2"/>
        <v>248372</v>
      </c>
      <c r="M13" s="15">
        <f t="shared" si="2"/>
        <v>131322</v>
      </c>
      <c r="N13" s="15">
        <f t="shared" si="2"/>
        <v>86878</v>
      </c>
      <c r="O13" s="11">
        <f>SUM(B13:N13)</f>
        <v>2798813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1.129283794144407</v>
      </c>
      <c r="C18" s="19">
        <v>1.215264454641864</v>
      </c>
      <c r="D18" s="19">
        <v>1.299322814267447</v>
      </c>
      <c r="E18" s="19">
        <v>0.817548149764468</v>
      </c>
      <c r="F18" s="19">
        <v>1.418582490875506</v>
      </c>
      <c r="G18" s="19">
        <v>1.338436295744085</v>
      </c>
      <c r="H18" s="19">
        <v>1.469121493264931</v>
      </c>
      <c r="I18" s="19">
        <v>1.166259201111584</v>
      </c>
      <c r="J18" s="19">
        <v>1.308305758948138</v>
      </c>
      <c r="K18" s="19">
        <v>1.124462444114804</v>
      </c>
      <c r="L18" s="19">
        <v>1.169961528737433</v>
      </c>
      <c r="M18" s="19">
        <v>1.141896021718016</v>
      </c>
      <c r="N18" s="19">
        <v>0.992481496174014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1554220.6899999997</v>
      </c>
      <c r="C20" s="24">
        <f aca="true" t="shared" si="3" ref="C20:O20">SUM(C21:C31)</f>
        <v>1128855.6600000001</v>
      </c>
      <c r="D20" s="24">
        <f t="shared" si="3"/>
        <v>946391.4200000002</v>
      </c>
      <c r="E20" s="24">
        <f t="shared" si="3"/>
        <v>299323.87999999995</v>
      </c>
      <c r="F20" s="24">
        <f t="shared" si="3"/>
        <v>1052519.9500000002</v>
      </c>
      <c r="G20" s="24">
        <f t="shared" si="3"/>
        <v>1501440.6600000001</v>
      </c>
      <c r="H20" s="24">
        <f t="shared" si="3"/>
        <v>301737.24000000005</v>
      </c>
      <c r="I20" s="24">
        <f t="shared" si="3"/>
        <v>1149853.4899999998</v>
      </c>
      <c r="J20" s="24">
        <f t="shared" si="3"/>
        <v>972820.8100000002</v>
      </c>
      <c r="K20" s="24">
        <f t="shared" si="3"/>
        <v>1313479.7999999996</v>
      </c>
      <c r="L20" s="24">
        <f t="shared" si="3"/>
        <v>1158520.2699999998</v>
      </c>
      <c r="M20" s="24">
        <f t="shared" si="3"/>
        <v>680046.91</v>
      </c>
      <c r="N20" s="24">
        <f t="shared" si="3"/>
        <v>347859.05000000005</v>
      </c>
      <c r="O20" s="24">
        <f t="shared" si="3"/>
        <v>12407069.830000002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1259754.19</v>
      </c>
      <c r="C21" s="28">
        <f aca="true" t="shared" si="4" ref="C21:N21">ROUND((C15+C16)*C7,2)</f>
        <v>869819.11</v>
      </c>
      <c r="D21" s="28">
        <f t="shared" si="4"/>
        <v>690569.27</v>
      </c>
      <c r="E21" s="28">
        <f t="shared" si="4"/>
        <v>338151.69</v>
      </c>
      <c r="F21" s="28">
        <f t="shared" si="4"/>
        <v>691990.68</v>
      </c>
      <c r="G21" s="28">
        <f t="shared" si="4"/>
        <v>1039170.55</v>
      </c>
      <c r="H21" s="28">
        <f t="shared" si="4"/>
        <v>181520.92</v>
      </c>
      <c r="I21" s="28">
        <f t="shared" si="4"/>
        <v>905586.61</v>
      </c>
      <c r="J21" s="28">
        <f t="shared" si="4"/>
        <v>692007.41</v>
      </c>
      <c r="K21" s="28">
        <f t="shared" si="4"/>
        <v>1046526.21</v>
      </c>
      <c r="L21" s="28">
        <f t="shared" si="4"/>
        <v>885391.08</v>
      </c>
      <c r="M21" s="28">
        <f t="shared" si="4"/>
        <v>545213.33</v>
      </c>
      <c r="N21" s="28">
        <f t="shared" si="4"/>
        <v>323465.82</v>
      </c>
      <c r="O21" s="28">
        <f aca="true" t="shared" si="5" ref="O21:O30">SUM(B21:N21)</f>
        <v>9469166.870000001</v>
      </c>
    </row>
    <row r="22" spans="1:23" ht="18.75" customHeight="1">
      <c r="A22" s="26" t="s">
        <v>33</v>
      </c>
      <c r="B22" s="28">
        <f>IF(B18&lt;&gt;0,ROUND((B18-1)*B21,2),0)</f>
        <v>162865.8</v>
      </c>
      <c r="C22" s="28">
        <f aca="true" t="shared" si="6" ref="C22:N22">IF(C18&lt;&gt;0,ROUND((C18-1)*C21,2),0)</f>
        <v>187241.14</v>
      </c>
      <c r="D22" s="28">
        <f t="shared" si="6"/>
        <v>206703.14</v>
      </c>
      <c r="E22" s="28">
        <f t="shared" si="6"/>
        <v>-61696.4</v>
      </c>
      <c r="F22" s="28">
        <f t="shared" si="6"/>
        <v>289655.18</v>
      </c>
      <c r="G22" s="28">
        <f t="shared" si="6"/>
        <v>351693.03</v>
      </c>
      <c r="H22" s="28">
        <f t="shared" si="6"/>
        <v>85155.37</v>
      </c>
      <c r="I22" s="28">
        <f t="shared" si="6"/>
        <v>150562.11</v>
      </c>
      <c r="J22" s="28">
        <f t="shared" si="6"/>
        <v>213349.87</v>
      </c>
      <c r="K22" s="28">
        <f t="shared" si="6"/>
        <v>130253.21</v>
      </c>
      <c r="L22" s="28">
        <f t="shared" si="6"/>
        <v>150482.42</v>
      </c>
      <c r="M22" s="28">
        <f t="shared" si="6"/>
        <v>77363.6</v>
      </c>
      <c r="N22" s="28">
        <f t="shared" si="6"/>
        <v>-2431.98</v>
      </c>
      <c r="O22" s="28">
        <f t="shared" si="5"/>
        <v>1941196.4900000002</v>
      </c>
      <c r="W22" s="51"/>
    </row>
    <row r="23" spans="1:15" ht="18.75" customHeight="1">
      <c r="A23" s="26" t="s">
        <v>34</v>
      </c>
      <c r="B23" s="28">
        <v>66852.37</v>
      </c>
      <c r="C23" s="28">
        <v>42899.05</v>
      </c>
      <c r="D23" s="28">
        <v>29675.64</v>
      </c>
      <c r="E23" s="28">
        <v>11571.39</v>
      </c>
      <c r="F23" s="28">
        <v>40465.87</v>
      </c>
      <c r="G23" s="28">
        <v>64285.27</v>
      </c>
      <c r="H23" s="28">
        <v>7922.37</v>
      </c>
      <c r="I23" s="28">
        <v>46184.17</v>
      </c>
      <c r="J23" s="28">
        <v>38062.91</v>
      </c>
      <c r="K23" s="28">
        <v>56777.5</v>
      </c>
      <c r="L23" s="28">
        <v>49040.9</v>
      </c>
      <c r="M23" s="28">
        <v>25429.03</v>
      </c>
      <c r="N23" s="28">
        <v>15876.14</v>
      </c>
      <c r="O23" s="28">
        <f t="shared" si="5"/>
        <v>495042.6100000001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1190.21</v>
      </c>
      <c r="C26" s="28">
        <v>880.7</v>
      </c>
      <c r="D26" s="28">
        <v>740.01</v>
      </c>
      <c r="E26" s="28">
        <v>230.73</v>
      </c>
      <c r="F26" s="28">
        <v>815.99</v>
      </c>
      <c r="G26" s="28">
        <v>1162.08</v>
      </c>
      <c r="H26" s="28">
        <v>219.47</v>
      </c>
      <c r="I26" s="28">
        <v>883.52</v>
      </c>
      <c r="J26" s="28">
        <v>754.08</v>
      </c>
      <c r="K26" s="28">
        <v>1012.95</v>
      </c>
      <c r="L26" s="28">
        <v>889.14</v>
      </c>
      <c r="M26" s="28">
        <v>517.73</v>
      </c>
      <c r="N26" s="28">
        <v>267.31</v>
      </c>
      <c r="O26" s="28">
        <f t="shared" si="5"/>
        <v>9563.92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676.16</v>
      </c>
      <c r="K27" s="28">
        <v>877.64</v>
      </c>
      <c r="L27" s="28">
        <v>779</v>
      </c>
      <c r="M27" s="28">
        <v>440.92</v>
      </c>
      <c r="N27" s="28">
        <v>231.02</v>
      </c>
      <c r="O27" s="28">
        <f t="shared" si="5"/>
        <v>8156.22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24842.19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386835.42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34660.41</v>
      </c>
      <c r="L30" s="28">
        <v>29383.64</v>
      </c>
      <c r="M30" s="28">
        <v>0</v>
      </c>
      <c r="N30" s="28">
        <v>0</v>
      </c>
      <c r="O30" s="28">
        <f t="shared" si="5"/>
        <v>64044.05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-44369.6</v>
      </c>
      <c r="C32" s="28">
        <f aca="true" t="shared" si="7" ref="C32:O32">+C33+C35+C48+C49+C50+C55-C56</f>
        <v>-44022</v>
      </c>
      <c r="D32" s="28">
        <f t="shared" si="7"/>
        <v>-25753.2</v>
      </c>
      <c r="E32" s="28">
        <f t="shared" si="7"/>
        <v>-8566.8</v>
      </c>
      <c r="F32" s="28">
        <f t="shared" si="7"/>
        <v>-24613.6</v>
      </c>
      <c r="G32" s="28">
        <f t="shared" si="7"/>
        <v>-54854.8</v>
      </c>
      <c r="H32" s="28">
        <f t="shared" si="7"/>
        <v>-8971.6</v>
      </c>
      <c r="I32" s="28">
        <f t="shared" si="7"/>
        <v>-57503.6</v>
      </c>
      <c r="J32" s="28">
        <f t="shared" si="7"/>
        <v>-34144</v>
      </c>
      <c r="K32" s="28">
        <f t="shared" si="7"/>
        <v>-22620.4</v>
      </c>
      <c r="L32" s="28">
        <f t="shared" si="7"/>
        <v>-16658.4</v>
      </c>
      <c r="M32" s="28">
        <f t="shared" si="7"/>
        <v>-25313.2</v>
      </c>
      <c r="N32" s="28">
        <f t="shared" si="7"/>
        <v>-17014.8</v>
      </c>
      <c r="O32" s="28">
        <f t="shared" si="7"/>
        <v>-384406.00000000006</v>
      </c>
    </row>
    <row r="33" spans="1:15" ht="18.75" customHeight="1">
      <c r="A33" s="26" t="s">
        <v>38</v>
      </c>
      <c r="B33" s="29">
        <f>+B34</f>
        <v>-44369.6</v>
      </c>
      <c r="C33" s="29">
        <f>+C34</f>
        <v>-44022</v>
      </c>
      <c r="D33" s="29">
        <f aca="true" t="shared" si="8" ref="D33:O33">+D34</f>
        <v>-25753.2</v>
      </c>
      <c r="E33" s="29">
        <f t="shared" si="8"/>
        <v>-8566.8</v>
      </c>
      <c r="F33" s="29">
        <f t="shared" si="8"/>
        <v>-24613.6</v>
      </c>
      <c r="G33" s="29">
        <f t="shared" si="8"/>
        <v>-54854.8</v>
      </c>
      <c r="H33" s="29">
        <f t="shared" si="8"/>
        <v>-8971.6</v>
      </c>
      <c r="I33" s="29">
        <f t="shared" si="8"/>
        <v>-57503.6</v>
      </c>
      <c r="J33" s="29">
        <f t="shared" si="8"/>
        <v>-34144</v>
      </c>
      <c r="K33" s="29">
        <f t="shared" si="8"/>
        <v>-22620.4</v>
      </c>
      <c r="L33" s="29">
        <f t="shared" si="8"/>
        <v>-16658.4</v>
      </c>
      <c r="M33" s="29">
        <f t="shared" si="8"/>
        <v>-25313.2</v>
      </c>
      <c r="N33" s="29">
        <f t="shared" si="8"/>
        <v>-17014.8</v>
      </c>
      <c r="O33" s="29">
        <f t="shared" si="8"/>
        <v>-384406.00000000006</v>
      </c>
    </row>
    <row r="34" spans="1:26" ht="18.75" customHeight="1">
      <c r="A34" s="27" t="s">
        <v>39</v>
      </c>
      <c r="B34" s="16">
        <f>ROUND((-B9)*$G$3,2)</f>
        <v>-44369.6</v>
      </c>
      <c r="C34" s="16">
        <f aca="true" t="shared" si="9" ref="C34:N34">ROUND((-C9)*$G$3,2)</f>
        <v>-44022</v>
      </c>
      <c r="D34" s="16">
        <f t="shared" si="9"/>
        <v>-25753.2</v>
      </c>
      <c r="E34" s="16">
        <f t="shared" si="9"/>
        <v>-8566.8</v>
      </c>
      <c r="F34" s="16">
        <f t="shared" si="9"/>
        <v>-24613.6</v>
      </c>
      <c r="G34" s="16">
        <f t="shared" si="9"/>
        <v>-54854.8</v>
      </c>
      <c r="H34" s="16">
        <f t="shared" si="9"/>
        <v>-8971.6</v>
      </c>
      <c r="I34" s="16">
        <f t="shared" si="9"/>
        <v>-57503.6</v>
      </c>
      <c r="J34" s="16">
        <f t="shared" si="9"/>
        <v>-34144</v>
      </c>
      <c r="K34" s="16">
        <f t="shared" si="9"/>
        <v>-22620.4</v>
      </c>
      <c r="L34" s="16">
        <f t="shared" si="9"/>
        <v>-16658.4</v>
      </c>
      <c r="M34" s="16">
        <f t="shared" si="9"/>
        <v>-25313.2</v>
      </c>
      <c r="N34" s="16">
        <f t="shared" si="9"/>
        <v>-17014.8</v>
      </c>
      <c r="O34" s="30">
        <f aca="true" t="shared" si="10" ref="O34:O56">SUM(B34:N34)</f>
        <v>-384406.00000000006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1509851.0899999996</v>
      </c>
      <c r="C54" s="34">
        <f aca="true" t="shared" si="13" ref="C54:N54">+C20+C32</f>
        <v>1084833.6600000001</v>
      </c>
      <c r="D54" s="34">
        <f t="shared" si="13"/>
        <v>920638.2200000002</v>
      </c>
      <c r="E54" s="34">
        <f t="shared" si="13"/>
        <v>290757.07999999996</v>
      </c>
      <c r="F54" s="34">
        <f t="shared" si="13"/>
        <v>1027906.3500000002</v>
      </c>
      <c r="G54" s="34">
        <f t="shared" si="13"/>
        <v>1446585.86</v>
      </c>
      <c r="H54" s="34">
        <f t="shared" si="13"/>
        <v>292765.6400000001</v>
      </c>
      <c r="I54" s="34">
        <f t="shared" si="13"/>
        <v>1092349.8899999997</v>
      </c>
      <c r="J54" s="34">
        <f t="shared" si="13"/>
        <v>938676.8100000002</v>
      </c>
      <c r="K54" s="34">
        <f t="shared" si="13"/>
        <v>1290859.3999999997</v>
      </c>
      <c r="L54" s="34">
        <f t="shared" si="13"/>
        <v>1141861.8699999999</v>
      </c>
      <c r="M54" s="34">
        <f t="shared" si="13"/>
        <v>654733.7100000001</v>
      </c>
      <c r="N54" s="34">
        <f t="shared" si="13"/>
        <v>330844.25000000006</v>
      </c>
      <c r="O54" s="34">
        <f>SUM(B54:N54)</f>
        <v>12022663.83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 s="41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1509851.09</v>
      </c>
      <c r="C60" s="42">
        <f t="shared" si="14"/>
        <v>1084833.6600000001</v>
      </c>
      <c r="D60" s="42">
        <f t="shared" si="14"/>
        <v>920638.22</v>
      </c>
      <c r="E60" s="42">
        <f t="shared" si="14"/>
        <v>290757.08</v>
      </c>
      <c r="F60" s="42">
        <f t="shared" si="14"/>
        <v>1027906.35</v>
      </c>
      <c r="G60" s="42">
        <f t="shared" si="14"/>
        <v>1446585.87</v>
      </c>
      <c r="H60" s="42">
        <f t="shared" si="14"/>
        <v>292765.64</v>
      </c>
      <c r="I60" s="42">
        <f t="shared" si="14"/>
        <v>1092349.89</v>
      </c>
      <c r="J60" s="42">
        <f t="shared" si="14"/>
        <v>938676.8</v>
      </c>
      <c r="K60" s="42">
        <f t="shared" si="14"/>
        <v>1290859.4</v>
      </c>
      <c r="L60" s="42">
        <f t="shared" si="14"/>
        <v>1141861.87</v>
      </c>
      <c r="M60" s="42">
        <f t="shared" si="14"/>
        <v>654733.72</v>
      </c>
      <c r="N60" s="42">
        <f t="shared" si="14"/>
        <v>330844.25</v>
      </c>
      <c r="O60" s="34">
        <f t="shared" si="14"/>
        <v>12022663.84</v>
      </c>
      <c r="Q60"/>
    </row>
    <row r="61" spans="1:18" ht="18.75" customHeight="1">
      <c r="A61" s="26" t="s">
        <v>54</v>
      </c>
      <c r="B61" s="42">
        <v>1234073.1</v>
      </c>
      <c r="C61" s="42">
        <v>769537.9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2003611</v>
      </c>
      <c r="P61"/>
      <c r="Q61"/>
      <c r="R61" s="41"/>
    </row>
    <row r="62" spans="1:16" ht="18.75" customHeight="1">
      <c r="A62" s="26" t="s">
        <v>55</v>
      </c>
      <c r="B62" s="42">
        <v>275777.99</v>
      </c>
      <c r="C62" s="42">
        <v>315295.76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591073.75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920638.22</v>
      </c>
      <c r="E63" s="43">
        <v>0</v>
      </c>
      <c r="F63" s="43">
        <v>0</v>
      </c>
      <c r="G63" s="43">
        <v>0</v>
      </c>
      <c r="H63" s="42">
        <v>292765.64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1213403.8599999999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290757.08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290757.08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1027906.35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1027906.35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1446585.87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1446585.87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1092349.89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1092349.89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938676.8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938676.8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1290859.4</v>
      </c>
      <c r="L69" s="29">
        <v>1141861.87</v>
      </c>
      <c r="M69" s="43">
        <v>0</v>
      </c>
      <c r="N69" s="43">
        <v>0</v>
      </c>
      <c r="O69" s="34">
        <f t="shared" si="15"/>
        <v>2432721.27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654733.72</v>
      </c>
      <c r="N70" s="43">
        <v>0</v>
      </c>
      <c r="O70" s="34">
        <f t="shared" si="15"/>
        <v>654733.72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330844.25</v>
      </c>
      <c r="O71" s="46">
        <f t="shared" si="15"/>
        <v>330844.25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2023-11-29T13:31:11Z</dcterms:modified>
  <cp:category/>
  <cp:version/>
  <cp:contentType/>
  <cp:contentStatus/>
</cp:coreProperties>
</file>