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<sst xmlns="http://schemas.openxmlformats.org/spreadsheetml/2006/main" count="89" uniqueCount="86">
  <si>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</si>
  <si>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</si>
  <si>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</si>
  <si>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</si>
  <si>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</si>
  <si>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</si>
  <si>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</si>
  <si>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</si>
  <si>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</si>
  <si>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</si>
  <si>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</si>
  <si>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</si>
  <si>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</si>
  <si>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</si>
  <si>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</si>
  <si>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</si>
  <si>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</si>
  <si>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</si>
  <si>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</si>
  <si>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</si>
  <si>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</si>
  <si>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</si>
  <si>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</si>
  <si>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</si>
  <si>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</si>
  <si>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</si>
  <si>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</si>
  <si>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</si>
  <si>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</si>
  <si>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</si>
  <si>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</si>
  <si>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</si>
  <si>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</si>
  <si>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</si>
  <si>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</si>
  <si>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</si>
  <si>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</si>
  <si>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</si>
  <si>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</si>
  <si>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</si>
  <si>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</si>
  <si>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</si>
  <si>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</si>
  <si>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</si>
  <si>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</si>
  <si>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</si>
  <si>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</si>
  <si>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</si>
  <si>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</si>
  <si>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</si>
  <si>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</si>
  <si>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</si>
  <si>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</si>
  <si>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</si>
  <si>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</si>
  <si>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</si>
  <si>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</si>
  <si>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</si>
  <si>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</si>
  <si>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</si>
  <si>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</si>
  <si>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</si>
  <si>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</si>
  <si>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</si>
  <si>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</si>
  <si>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</si>
  <si>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</si>
  <si>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</si>
  <si>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</si>
  <si>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</si>
  <si>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</si>
  <si>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</si>
  <si>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</si>
  <si>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</si>
  <si>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</si>
  <si>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</si>
  <si>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</si>
  <si>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</si>
  <si>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</si>
  <si>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</si>
  <si>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</si>
  <si>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</si>
  <si>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</si>
  <si>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</si>
  <si>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20/11/23 - VENCIMENTO 27/11/23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</si>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</sst>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262690</v>
      </c>
      <c r="C7" s="9">
        <f t="shared" si="0"/>
        <v>103421</v>
      </c>
      <c r="D7" s="9">
        <f t="shared" si="0"/>
        <v>116558</v>
      </c>
      <c r="E7" s="9">
        <f t="shared" si="0"/>
        <v>33289</v>
      </c>
      <c r="F7" s="9">
        <f t="shared" si="0"/>
        <v>90768</v>
      </c>
      <c r="G7" s="9">
        <f t="shared" si="0"/>
        <v>164164</v>
      </c>
      <c r="H7" s="9">
        <f t="shared" si="0"/>
        <v>23046</v>
      </c>
      <c r="I7" s="9">
        <f t="shared" si="0"/>
        <v>100203</v>
      </c>
      <c r="J7" s="9">
        <f t="shared" si="0"/>
        <v>101045</v>
      </c>
      <c r="K7" s="9">
        <f t="shared" si="0"/>
        <v>160031</v>
      </c>
      <c r="L7" s="9">
        <f t="shared" si="0"/>
        <v>120412</v>
      </c>
      <c r="M7" s="9">
        <f t="shared" si="0"/>
        <v>57027</v>
      </c>
      <c r="N7" s="9">
        <f t="shared" si="0"/>
        <v>36138</v>
      </c>
      <c r="O7" s="9">
        <f t="shared" si="0"/>
        <v>1368792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8403</v>
      </c>
      <c r="C8" s="11">
        <f t="shared" si="1"/>
        <v>5282</v>
      </c>
      <c r="D8" s="11">
        <f t="shared" si="1"/>
        <v>3691</v>
      </c>
      <c r="E8" s="11">
        <f t="shared" si="1"/>
        <v>1136</v>
      </c>
      <c r="F8" s="11">
        <f t="shared" si="1"/>
        <v>3178</v>
      </c>
      <c r="G8" s="11">
        <f t="shared" si="1"/>
        <v>7661</v>
      </c>
      <c r="H8" s="11">
        <f t="shared" si="1"/>
        <v>1139</v>
      </c>
      <c r="I8" s="11">
        <f t="shared" si="1"/>
        <v>6406</v>
      </c>
      <c r="J8" s="11">
        <f t="shared" si="1"/>
        <v>4976</v>
      </c>
      <c r="K8" s="11">
        <f t="shared" si="1"/>
        <v>3401</v>
      </c>
      <c r="L8" s="11">
        <f t="shared" si="1"/>
        <v>2319</v>
      </c>
      <c r="M8" s="11">
        <f t="shared" si="1"/>
        <v>2913</v>
      </c>
      <c r="N8" s="11">
        <f t="shared" si="1"/>
        <v>1710</v>
      </c>
      <c r="O8" s="11">
        <f t="shared" si="1"/>
        <v>52215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8403</v>
      </c>
      <c r="C9" s="11">
        <v>5282</v>
      </c>
      <c r="D9" s="11">
        <v>3691</v>
      </c>
      <c r="E9" s="11">
        <v>1136</v>
      </c>
      <c r="F9" s="11">
        <v>3178</v>
      </c>
      <c r="G9" s="11">
        <v>7661</v>
      </c>
      <c r="H9" s="11">
        <v>1139</v>
      </c>
      <c r="I9" s="11">
        <v>6406</v>
      </c>
      <c r="J9" s="11">
        <v>4976</v>
      </c>
      <c r="K9" s="11">
        <v>3401</v>
      </c>
      <c r="L9" s="11">
        <v>2316</v>
      </c>
      <c r="M9" s="11">
        <v>2913</v>
      </c>
      <c r="N9" s="11">
        <v>1700</v>
      </c>
      <c r="O9" s="11">
        <f>SUM(B9:N9)</f>
        <v>52202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254287</v>
      </c>
      <c r="C11" s="13">
        <v>98139</v>
      </c>
      <c r="D11" s="13">
        <v>112867</v>
      </c>
      <c r="E11" s="13">
        <v>32153</v>
      </c>
      <c r="F11" s="13">
        <v>87590</v>
      </c>
      <c r="G11" s="13">
        <v>156503</v>
      </c>
      <c r="H11" s="13">
        <v>21907</v>
      </c>
      <c r="I11" s="13">
        <v>93797</v>
      </c>
      <c r="J11" s="13">
        <v>96069</v>
      </c>
      <c r="K11" s="13">
        <v>156630</v>
      </c>
      <c r="L11" s="13">
        <v>118093</v>
      </c>
      <c r="M11" s="13">
        <v>54114</v>
      </c>
      <c r="N11" s="13">
        <v>34428</v>
      </c>
      <c r="O11" s="11">
        <f>SUM(B11:N11)</f>
        <v>1316577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16618</v>
      </c>
      <c r="C12" s="13">
        <v>10119</v>
      </c>
      <c r="D12" s="13">
        <v>9310</v>
      </c>
      <c r="E12" s="13">
        <v>3723</v>
      </c>
      <c r="F12" s="13">
        <v>8908</v>
      </c>
      <c r="G12" s="13">
        <v>17134</v>
      </c>
      <c r="H12" s="13">
        <v>2737</v>
      </c>
      <c r="I12" s="13">
        <v>10088</v>
      </c>
      <c r="J12" s="13">
        <v>9175</v>
      </c>
      <c r="K12" s="13">
        <v>11641</v>
      </c>
      <c r="L12" s="13">
        <v>8543</v>
      </c>
      <c r="M12" s="13">
        <v>3252</v>
      </c>
      <c r="N12" s="13">
        <v>1670</v>
      </c>
      <c r="O12" s="11">
        <f>SUM(B12:N12)</f>
        <v>112918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237669</v>
      </c>
      <c r="C13" s="15">
        <f t="shared" si="2"/>
        <v>88020</v>
      </c>
      <c r="D13" s="15">
        <f t="shared" si="2"/>
        <v>103557</v>
      </c>
      <c r="E13" s="15">
        <f t="shared" si="2"/>
        <v>28430</v>
      </c>
      <c r="F13" s="15">
        <f t="shared" si="2"/>
        <v>78682</v>
      </c>
      <c r="G13" s="15">
        <f t="shared" si="2"/>
        <v>139369</v>
      </c>
      <c r="H13" s="15">
        <f t="shared" si="2"/>
        <v>19170</v>
      </c>
      <c r="I13" s="15">
        <f t="shared" si="2"/>
        <v>83709</v>
      </c>
      <c r="J13" s="15">
        <f t="shared" si="2"/>
        <v>86894</v>
      </c>
      <c r="K13" s="15">
        <f t="shared" si="2"/>
        <v>144989</v>
      </c>
      <c r="L13" s="15">
        <f t="shared" si="2"/>
        <v>109550</v>
      </c>
      <c r="M13" s="15">
        <f t="shared" si="2"/>
        <v>50862</v>
      </c>
      <c r="N13" s="15">
        <f t="shared" si="2"/>
        <v>32758</v>
      </c>
      <c r="O13" s="11">
        <f>SUM(B13:N13)</f>
        <v>1203659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1.201350228096891</v>
      </c>
      <c r="C18" s="19">
        <v>1.303789693214609</v>
      </c>
      <c r="D18" s="19">
        <v>1.450874657218653</v>
      </c>
      <c r="E18" s="19">
        <v>0.862510099177658</v>
      </c>
      <c r="F18" s="19">
        <v>1.421215565224603</v>
      </c>
      <c r="G18" s="19">
        <v>1.399944417822413</v>
      </c>
      <c r="H18" s="19">
        <v>1.572213639739645</v>
      </c>
      <c r="I18" s="19">
        <v>1.136103808394597</v>
      </c>
      <c r="J18" s="19">
        <v>1.40331643746144</v>
      </c>
      <c r="K18" s="19">
        <v>1.167205757258764</v>
      </c>
      <c r="L18" s="19">
        <v>1.21901252995045</v>
      </c>
      <c r="M18" s="19">
        <v>1.214217275846931</v>
      </c>
      <c r="N18" s="19">
        <v>1.024710935227106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1039881.5499999999</v>
      </c>
      <c r="C20" s="24">
        <f aca="true" t="shared" si="3" ref="C20:O20">SUM(C21:C31)</f>
        <v>471493.33999999997</v>
      </c>
      <c r="D20" s="24">
        <f t="shared" si="3"/>
        <v>492674.82</v>
      </c>
      <c r="E20" s="24">
        <f t="shared" si="3"/>
        <v>150538.26</v>
      </c>
      <c r="F20" s="24">
        <f t="shared" si="3"/>
        <v>457545.79000000004</v>
      </c>
      <c r="G20" s="24">
        <f t="shared" si="3"/>
        <v>671064.18</v>
      </c>
      <c r="H20" s="24">
        <f t="shared" si="3"/>
        <v>157322.77</v>
      </c>
      <c r="I20" s="24">
        <f t="shared" si="3"/>
        <v>417728.12</v>
      </c>
      <c r="J20" s="24">
        <f t="shared" si="3"/>
        <v>484481.24000000005</v>
      </c>
      <c r="K20" s="24">
        <f t="shared" si="3"/>
        <v>655375.4400000001</v>
      </c>
      <c r="L20" s="24">
        <f t="shared" si="3"/>
        <v>589218.03</v>
      </c>
      <c r="M20" s="24">
        <f t="shared" si="3"/>
        <v>311067.88999999996</v>
      </c>
      <c r="N20" s="24">
        <f t="shared" si="3"/>
        <v>147663.31999999998</v>
      </c>
      <c r="O20" s="24">
        <f>SUM(O21:O31)</f>
        <v>6046054.75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775460.88</v>
      </c>
      <c r="C21" s="28">
        <f aca="true" t="shared" si="4" ref="C21:N21">ROUND((C15+C16)*C7,2)</f>
        <v>315392.68</v>
      </c>
      <c r="D21" s="28">
        <f t="shared" si="4"/>
        <v>311734.37</v>
      </c>
      <c r="E21" s="28">
        <f t="shared" si="4"/>
        <v>152097.44</v>
      </c>
      <c r="F21" s="28">
        <f t="shared" si="4"/>
        <v>281371.72</v>
      </c>
      <c r="G21" s="28">
        <f t="shared" si="4"/>
        <v>418716.7</v>
      </c>
      <c r="H21" s="28">
        <f t="shared" si="4"/>
        <v>78923.33</v>
      </c>
      <c r="I21" s="28">
        <f t="shared" si="4"/>
        <v>303424.7</v>
      </c>
      <c r="J21" s="28">
        <f t="shared" si="4"/>
        <v>307752.76</v>
      </c>
      <c r="K21" s="28">
        <f t="shared" si="4"/>
        <v>460713.25</v>
      </c>
      <c r="L21" s="28">
        <f t="shared" si="4"/>
        <v>394710.54</v>
      </c>
      <c r="M21" s="28">
        <f t="shared" si="4"/>
        <v>215704.63</v>
      </c>
      <c r="N21" s="28">
        <f t="shared" si="4"/>
        <v>123472.7</v>
      </c>
      <c r="O21" s="28">
        <f aca="true" t="shared" si="5" ref="O21:O30">SUM(B21:N21)</f>
        <v>4139475.7</v>
      </c>
    </row>
    <row r="22" spans="1:23" ht="18.75" customHeight="1">
      <c r="A22" s="26" t="s">
        <v>33</v>
      </c>
      <c r="B22" s="28">
        <f>IF(B18&lt;&gt;0,ROUND((B18-1)*B21,2),0)</f>
        <v>156139.23</v>
      </c>
      <c r="C22" s="28">
        <f aca="true" t="shared" si="6" ref="C22:N22">IF(C18&lt;&gt;0,ROUND((C18-1)*C21,2),0)</f>
        <v>95813.05</v>
      </c>
      <c r="D22" s="28">
        <f t="shared" si="6"/>
        <v>140553.13</v>
      </c>
      <c r="E22" s="28">
        <f t="shared" si="6"/>
        <v>-20911.86</v>
      </c>
      <c r="F22" s="28">
        <f t="shared" si="6"/>
        <v>118518.15</v>
      </c>
      <c r="G22" s="28">
        <f t="shared" si="6"/>
        <v>167463.41</v>
      </c>
      <c r="H22" s="28">
        <f t="shared" si="6"/>
        <v>45161.01</v>
      </c>
      <c r="I22" s="28">
        <f t="shared" si="6"/>
        <v>41297.26</v>
      </c>
      <c r="J22" s="28">
        <f t="shared" si="6"/>
        <v>124121.75</v>
      </c>
      <c r="K22" s="28">
        <f t="shared" si="6"/>
        <v>77033.91</v>
      </c>
      <c r="L22" s="28">
        <f t="shared" si="6"/>
        <v>86446.55</v>
      </c>
      <c r="M22" s="28">
        <f t="shared" si="6"/>
        <v>46207.66</v>
      </c>
      <c r="N22" s="28">
        <f t="shared" si="6"/>
        <v>3051.13</v>
      </c>
      <c r="O22" s="28">
        <f t="shared" si="5"/>
        <v>1080894.3800000001</v>
      </c>
      <c r="W22" s="51"/>
    </row>
    <row r="23" spans="1:15" ht="18.75" customHeight="1">
      <c r="A23" s="26" t="s">
        <v>34</v>
      </c>
      <c r="B23" s="28">
        <v>42857.81</v>
      </c>
      <c r="C23" s="28">
        <v>31419.39</v>
      </c>
      <c r="D23" s="28">
        <v>20777.93</v>
      </c>
      <c r="E23" s="28">
        <v>8016.09</v>
      </c>
      <c r="F23" s="28">
        <v>27244.89</v>
      </c>
      <c r="G23" s="28">
        <v>38558.5</v>
      </c>
      <c r="H23" s="28">
        <v>6068.9</v>
      </c>
      <c r="I23" s="28">
        <v>25654.39</v>
      </c>
      <c r="J23" s="28">
        <v>23086.52</v>
      </c>
      <c r="K23" s="28">
        <v>36867.02</v>
      </c>
      <c r="L23" s="28">
        <v>32824.78</v>
      </c>
      <c r="M23" s="28">
        <v>17097.77</v>
      </c>
      <c r="N23" s="28">
        <v>10201.67</v>
      </c>
      <c r="O23" s="28">
        <f t="shared" si="5"/>
        <v>320675.66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1865.51</v>
      </c>
      <c r="C26" s="28">
        <v>852.56</v>
      </c>
      <c r="D26" s="28">
        <v>906.03</v>
      </c>
      <c r="E26" s="28">
        <v>270.12</v>
      </c>
      <c r="F26" s="28">
        <v>818.8</v>
      </c>
      <c r="G26" s="28">
        <v>1195.84</v>
      </c>
      <c r="H26" s="28">
        <v>250.42</v>
      </c>
      <c r="I26" s="28">
        <v>714.69</v>
      </c>
      <c r="J26" s="28">
        <v>872.26</v>
      </c>
      <c r="K26" s="28">
        <v>1167.7</v>
      </c>
      <c r="L26" s="28">
        <v>1043.9</v>
      </c>
      <c r="M26" s="28">
        <v>534.61</v>
      </c>
      <c r="N26" s="28">
        <v>256.06</v>
      </c>
      <c r="O26" s="28">
        <f t="shared" si="5"/>
        <v>10748.5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877.61</v>
      </c>
      <c r="L27" s="28">
        <v>778.96</v>
      </c>
      <c r="M27" s="28">
        <v>440.92</v>
      </c>
      <c r="N27" s="28">
        <v>231.02</v>
      </c>
      <c r="O27" s="28">
        <f t="shared" si="5"/>
        <v>8157.5599999999995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24842.19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386835.42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35344.07</v>
      </c>
      <c r="L30" s="28">
        <v>30859.21</v>
      </c>
      <c r="M30" s="28">
        <v>0</v>
      </c>
      <c r="N30" s="28">
        <v>0</v>
      </c>
      <c r="O30" s="28">
        <f t="shared" si="5"/>
        <v>66203.28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-36973.2</v>
      </c>
      <c r="C32" s="28">
        <f aca="true" t="shared" si="7" ref="C32:O32">+C33+C35+C48+C49+C50+C55-C56</f>
        <v>-23240.8</v>
      </c>
      <c r="D32" s="28">
        <f t="shared" si="7"/>
        <v>-16240.4</v>
      </c>
      <c r="E32" s="28">
        <f t="shared" si="7"/>
        <v>-4998.4</v>
      </c>
      <c r="F32" s="28">
        <f t="shared" si="7"/>
        <v>-13983.2</v>
      </c>
      <c r="G32" s="28">
        <f t="shared" si="7"/>
        <v>-33708.4</v>
      </c>
      <c r="H32" s="28">
        <f t="shared" si="7"/>
        <v>-5011.6</v>
      </c>
      <c r="I32" s="28">
        <f t="shared" si="7"/>
        <v>-28186.4</v>
      </c>
      <c r="J32" s="28">
        <f t="shared" si="7"/>
        <v>-21894.4</v>
      </c>
      <c r="K32" s="28">
        <f t="shared" si="7"/>
        <v>-419964.4</v>
      </c>
      <c r="L32" s="28">
        <f t="shared" si="7"/>
        <v>-379190.4</v>
      </c>
      <c r="M32" s="28">
        <f t="shared" si="7"/>
        <v>-12817.2</v>
      </c>
      <c r="N32" s="28">
        <f t="shared" si="7"/>
        <v>-7480</v>
      </c>
      <c r="O32" s="28">
        <f t="shared" si="7"/>
        <v>-1003688.8</v>
      </c>
    </row>
    <row r="33" spans="1:15" ht="18.75" customHeight="1">
      <c r="A33" s="26" t="s">
        <v>38</v>
      </c>
      <c r="B33" s="29">
        <f>+B34</f>
        <v>-36973.2</v>
      </c>
      <c r="C33" s="29">
        <f>+C34</f>
        <v>-23240.8</v>
      </c>
      <c r="D33" s="29">
        <f aca="true" t="shared" si="8" ref="D33:O33">+D34</f>
        <v>-16240.4</v>
      </c>
      <c r="E33" s="29">
        <f t="shared" si="8"/>
        <v>-4998.4</v>
      </c>
      <c r="F33" s="29">
        <f t="shared" si="8"/>
        <v>-13983.2</v>
      </c>
      <c r="G33" s="29">
        <f t="shared" si="8"/>
        <v>-33708.4</v>
      </c>
      <c r="H33" s="29">
        <f t="shared" si="8"/>
        <v>-5011.6</v>
      </c>
      <c r="I33" s="29">
        <f t="shared" si="8"/>
        <v>-28186.4</v>
      </c>
      <c r="J33" s="29">
        <f t="shared" si="8"/>
        <v>-21894.4</v>
      </c>
      <c r="K33" s="29">
        <f t="shared" si="8"/>
        <v>-14964.4</v>
      </c>
      <c r="L33" s="29">
        <f t="shared" si="8"/>
        <v>-10190.4</v>
      </c>
      <c r="M33" s="29">
        <f t="shared" si="8"/>
        <v>-12817.2</v>
      </c>
      <c r="N33" s="29">
        <f t="shared" si="8"/>
        <v>-7480</v>
      </c>
      <c r="O33" s="29">
        <f t="shared" si="8"/>
        <v>-229688.8</v>
      </c>
    </row>
    <row r="34" spans="1:26" ht="18.75" customHeight="1">
      <c r="A34" s="27" t="s">
        <v>39</v>
      </c>
      <c r="B34" s="16">
        <f>ROUND((-B9)*$G$3,2)</f>
        <v>-36973.2</v>
      </c>
      <c r="C34" s="16">
        <f aca="true" t="shared" si="9" ref="C34:N34">ROUND((-C9)*$G$3,2)</f>
        <v>-23240.8</v>
      </c>
      <c r="D34" s="16">
        <f t="shared" si="9"/>
        <v>-16240.4</v>
      </c>
      <c r="E34" s="16">
        <f t="shared" si="9"/>
        <v>-4998.4</v>
      </c>
      <c r="F34" s="16">
        <f t="shared" si="9"/>
        <v>-13983.2</v>
      </c>
      <c r="G34" s="16">
        <f t="shared" si="9"/>
        <v>-33708.4</v>
      </c>
      <c r="H34" s="16">
        <f t="shared" si="9"/>
        <v>-5011.6</v>
      </c>
      <c r="I34" s="16">
        <f t="shared" si="9"/>
        <v>-28186.4</v>
      </c>
      <c r="J34" s="16">
        <f t="shared" si="9"/>
        <v>-21894.4</v>
      </c>
      <c r="K34" s="16">
        <f t="shared" si="9"/>
        <v>-14964.4</v>
      </c>
      <c r="L34" s="16">
        <f t="shared" si="9"/>
        <v>-10190.4</v>
      </c>
      <c r="M34" s="16">
        <f t="shared" si="9"/>
        <v>-12817.2</v>
      </c>
      <c r="N34" s="16">
        <f t="shared" si="9"/>
        <v>-7480</v>
      </c>
      <c r="O34" s="30">
        <f aca="true" t="shared" si="10" ref="O34:O56">SUM(B34:N34)</f>
        <v>-229688.8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-774000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-774000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1002908.35</v>
      </c>
      <c r="C54" s="34">
        <f aca="true" t="shared" si="13" ref="C54:N54">+C20+C32</f>
        <v>448252.54</v>
      </c>
      <c r="D54" s="34">
        <f t="shared" si="13"/>
        <v>476434.42</v>
      </c>
      <c r="E54" s="34">
        <f t="shared" si="13"/>
        <v>145539.86000000002</v>
      </c>
      <c r="F54" s="34">
        <f t="shared" si="13"/>
        <v>443562.59</v>
      </c>
      <c r="G54" s="34">
        <f t="shared" si="13"/>
        <v>637355.78</v>
      </c>
      <c r="H54" s="34">
        <f t="shared" si="13"/>
        <v>152311.16999999998</v>
      </c>
      <c r="I54" s="34">
        <f t="shared" si="13"/>
        <v>389541.72</v>
      </c>
      <c r="J54" s="34">
        <f t="shared" si="13"/>
        <v>462586.84</v>
      </c>
      <c r="K54" s="34">
        <f t="shared" si="13"/>
        <v>235411.04000000004</v>
      </c>
      <c r="L54" s="34">
        <f t="shared" si="13"/>
        <v>210027.63</v>
      </c>
      <c r="M54" s="34">
        <f t="shared" si="13"/>
        <v>298250.68999999994</v>
      </c>
      <c r="N54" s="34">
        <f t="shared" si="13"/>
        <v>140183.31999999998</v>
      </c>
      <c r="O54" s="34">
        <f>SUM(B54:N54)</f>
        <v>5042365.949999999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1002908.35</v>
      </c>
      <c r="C60" s="42">
        <f t="shared" si="14"/>
        <v>448252.54000000004</v>
      </c>
      <c r="D60" s="42">
        <f t="shared" si="14"/>
        <v>476434.42</v>
      </c>
      <c r="E60" s="42">
        <f t="shared" si="14"/>
        <v>145539.86</v>
      </c>
      <c r="F60" s="42">
        <f t="shared" si="14"/>
        <v>443562.59</v>
      </c>
      <c r="G60" s="42">
        <f t="shared" si="14"/>
        <v>637355.77</v>
      </c>
      <c r="H60" s="42">
        <f t="shared" si="14"/>
        <v>152311.17</v>
      </c>
      <c r="I60" s="42">
        <f t="shared" si="14"/>
        <v>389541.72</v>
      </c>
      <c r="J60" s="42">
        <f t="shared" si="14"/>
        <v>462586.83</v>
      </c>
      <c r="K60" s="42">
        <f t="shared" si="14"/>
        <v>235411.03</v>
      </c>
      <c r="L60" s="42">
        <f t="shared" si="14"/>
        <v>210027.63</v>
      </c>
      <c r="M60" s="42">
        <f t="shared" si="14"/>
        <v>298250.69</v>
      </c>
      <c r="N60" s="42">
        <f t="shared" si="14"/>
        <v>140183.32</v>
      </c>
      <c r="O60" s="34">
        <f t="shared" si="14"/>
        <v>5042365.920000001</v>
      </c>
      <c r="Q60"/>
    </row>
    <row r="61" spans="1:18" ht="18.75" customHeight="1">
      <c r="A61" s="26" t="s">
        <v>54</v>
      </c>
      <c r="B61" s="42">
        <v>823449.48</v>
      </c>
      <c r="C61" s="42">
        <v>322021.38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1145470.8599999999</v>
      </c>
      <c r="P61"/>
      <c r="Q61"/>
      <c r="R61" s="41"/>
    </row>
    <row r="62" spans="1:16" ht="18.75" customHeight="1">
      <c r="A62" s="26" t="s">
        <v>55</v>
      </c>
      <c r="B62" s="42">
        <v>179458.87</v>
      </c>
      <c r="C62" s="42">
        <v>126231.16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305690.03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476434.42</v>
      </c>
      <c r="E63" s="43">
        <v>0</v>
      </c>
      <c r="F63" s="43">
        <v>0</v>
      </c>
      <c r="G63" s="43">
        <v>0</v>
      </c>
      <c r="H63" s="42">
        <v>152311.17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628745.59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145539.86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145539.86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443562.59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443562.59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637355.77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637355.77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389541.72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389541.72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462586.83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462586.83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235411.03</v>
      </c>
      <c r="L69" s="29">
        <v>210027.63</v>
      </c>
      <c r="M69" s="43">
        <v>0</v>
      </c>
      <c r="N69" s="43">
        <v>0</v>
      </c>
      <c r="O69" s="34">
        <f t="shared" si="15"/>
        <v>445438.66000000003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298250.69</v>
      </c>
      <c r="N70" s="43">
        <v>0</v>
      </c>
      <c r="O70" s="34">
        <f t="shared" si="15"/>
        <v>298250.69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140183.32</v>
      </c>
      <c r="O71" s="46">
        <f t="shared" si="15"/>
        <v>140183.32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2023-11-27T13:45:49Z</dcterms:modified>
  <cp:category/>
  <cp:version/>
  <cp:contentType/>
  <cp:contentStatus/>
</cp:coreProperties>
</file>