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<sst xmlns="http://schemas.openxmlformats.org/spreadsheetml/2006/main" count="89" uniqueCount="86">
  <si>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</si>
  <si>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</si>
  <si>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</si>
  <si>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</si>
  <si>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</si>
  <si>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</si>
  <si>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</si>
  <si>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</si>
  <si>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</si>
  <si>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</si>
  <si>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</si>
  <si>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</si>
  <si>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</si>
  <si>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</si>
  <si>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</si>
  <si>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</si>
  <si>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</si>
  <si>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</si>
  <si>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</si>
  <si>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</si>
  <si>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</si>
  <si>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</si>
  <si>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</si>
  <si>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</si>
  <si>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</si>
  <si>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</si>
  <si>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</si>
  <si>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</si>
  <si>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</si>
  <si>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</si>
  <si>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</si>
  <si>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</si>
  <si>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</si>
  <si>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</si>
  <si>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</si>
  <si>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</si>
  <si>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</si>
  <si>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</si>
  <si>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</si>
  <si>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</si>
  <si>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</si>
  <si>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</si>
  <si>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</si>
  <si>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</si>
  <si>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</si>
  <si>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</si>
  <si>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</si>
  <si>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</si>
  <si>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</si>
  <si>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</si>
  <si>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</si>
  <si>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</si>
  <si>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</si>
  <si>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</si>
  <si>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</si>
  <si>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</si>
  <si>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</si>
  <si>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</si>
  <si>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</si>
  <si>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</si>
  <si>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</si>
  <si>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</si>
  <si>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</si>
  <si>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</si>
  <si>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</si>
  <si>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</si>
  <si>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</si>
  <si>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</si>
  <si>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</si>
  <si>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</si>
  <si>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</si>
  <si>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</si>
  <si>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</si>
  <si>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</si>
  <si>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</si>
  <si>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</si>
  <si>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</si>
  <si>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</si>
  <si>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</si>
  <si>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</si>
  <si>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</si>
  <si>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</si>
  <si>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</si>
  <si>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</si>
  <si>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19/11/23 - VENCIMENTO 27/11/23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</si>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</sst>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124061</v>
      </c>
      <c r="C7" s="9">
        <f t="shared" si="0"/>
        <v>69959</v>
      </c>
      <c r="D7" s="9">
        <f t="shared" si="0"/>
        <v>83115</v>
      </c>
      <c r="E7" s="9">
        <f t="shared" si="0"/>
        <v>22100</v>
      </c>
      <c r="F7" s="9">
        <f t="shared" si="0"/>
        <v>65810</v>
      </c>
      <c r="G7" s="9">
        <f t="shared" si="0"/>
        <v>106561</v>
      </c>
      <c r="H7" s="9">
        <f t="shared" si="0"/>
        <v>13490</v>
      </c>
      <c r="I7" s="9">
        <f t="shared" si="0"/>
        <v>79374</v>
      </c>
      <c r="J7" s="9">
        <f t="shared" si="0"/>
        <v>68299</v>
      </c>
      <c r="K7" s="9">
        <f t="shared" si="0"/>
        <v>119035</v>
      </c>
      <c r="L7" s="9">
        <f t="shared" si="0"/>
        <v>87183</v>
      </c>
      <c r="M7" s="9">
        <f t="shared" si="0"/>
        <v>37543</v>
      </c>
      <c r="N7" s="9">
        <f t="shared" si="0"/>
        <v>21927</v>
      </c>
      <c r="O7" s="9">
        <f t="shared" si="0"/>
        <v>898457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5026</v>
      </c>
      <c r="C8" s="11">
        <f t="shared" si="1"/>
        <v>3674</v>
      </c>
      <c r="D8" s="11">
        <f t="shared" si="1"/>
        <v>2703</v>
      </c>
      <c r="E8" s="11">
        <f t="shared" si="1"/>
        <v>802</v>
      </c>
      <c r="F8" s="11">
        <f t="shared" si="1"/>
        <v>2676</v>
      </c>
      <c r="G8" s="11">
        <f t="shared" si="1"/>
        <v>5411</v>
      </c>
      <c r="H8" s="11">
        <f t="shared" si="1"/>
        <v>603</v>
      </c>
      <c r="I8" s="11">
        <f t="shared" si="1"/>
        <v>5619</v>
      </c>
      <c r="J8" s="11">
        <f t="shared" si="1"/>
        <v>3372</v>
      </c>
      <c r="K8" s="11">
        <f t="shared" si="1"/>
        <v>2721</v>
      </c>
      <c r="L8" s="11">
        <f t="shared" si="1"/>
        <v>1605</v>
      </c>
      <c r="M8" s="11">
        <f t="shared" si="1"/>
        <v>1876</v>
      </c>
      <c r="N8" s="11">
        <f t="shared" si="1"/>
        <v>1005</v>
      </c>
      <c r="O8" s="11">
        <f t="shared" si="1"/>
        <v>37093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5026</v>
      </c>
      <c r="C9" s="11">
        <v>3674</v>
      </c>
      <c r="D9" s="11">
        <v>2703</v>
      </c>
      <c r="E9" s="11">
        <v>802</v>
      </c>
      <c r="F9" s="11">
        <v>2676</v>
      </c>
      <c r="G9" s="11">
        <v>5411</v>
      </c>
      <c r="H9" s="11">
        <v>603</v>
      </c>
      <c r="I9" s="11">
        <v>5619</v>
      </c>
      <c r="J9" s="11">
        <v>3372</v>
      </c>
      <c r="K9" s="11">
        <v>2721</v>
      </c>
      <c r="L9" s="11">
        <v>1603</v>
      </c>
      <c r="M9" s="11">
        <v>1876</v>
      </c>
      <c r="N9" s="11">
        <v>996</v>
      </c>
      <c r="O9" s="11">
        <f>SUM(B9:N9)</f>
        <v>37082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9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119035</v>
      </c>
      <c r="C11" s="13">
        <v>66285</v>
      </c>
      <c r="D11" s="13">
        <v>80412</v>
      </c>
      <c r="E11" s="13">
        <v>21298</v>
      </c>
      <c r="F11" s="13">
        <v>63134</v>
      </c>
      <c r="G11" s="13">
        <v>101150</v>
      </c>
      <c r="H11" s="13">
        <v>12887</v>
      </c>
      <c r="I11" s="13">
        <v>73755</v>
      </c>
      <c r="J11" s="13">
        <v>64927</v>
      </c>
      <c r="K11" s="13">
        <v>116314</v>
      </c>
      <c r="L11" s="13">
        <v>85578</v>
      </c>
      <c r="M11" s="13">
        <v>35667</v>
      </c>
      <c r="N11" s="13">
        <v>20922</v>
      </c>
      <c r="O11" s="11">
        <f>SUM(B11:N11)</f>
        <v>861364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10407</v>
      </c>
      <c r="C12" s="13">
        <v>7274</v>
      </c>
      <c r="D12" s="13">
        <v>7458</v>
      </c>
      <c r="E12" s="13">
        <v>2700</v>
      </c>
      <c r="F12" s="13">
        <v>6650</v>
      </c>
      <c r="G12" s="13">
        <v>11867</v>
      </c>
      <c r="H12" s="13">
        <v>1725</v>
      </c>
      <c r="I12" s="13">
        <v>8561</v>
      </c>
      <c r="J12" s="13">
        <v>7068</v>
      </c>
      <c r="K12" s="13">
        <v>8822</v>
      </c>
      <c r="L12" s="13">
        <v>6431</v>
      </c>
      <c r="M12" s="13">
        <v>2170</v>
      </c>
      <c r="N12" s="13">
        <v>1005</v>
      </c>
      <c r="O12" s="11">
        <f>SUM(B12:N12)</f>
        <v>82138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108628</v>
      </c>
      <c r="C13" s="15">
        <f t="shared" si="2"/>
        <v>59011</v>
      </c>
      <c r="D13" s="15">
        <f t="shared" si="2"/>
        <v>72954</v>
      </c>
      <c r="E13" s="15">
        <f t="shared" si="2"/>
        <v>18598</v>
      </c>
      <c r="F13" s="15">
        <f t="shared" si="2"/>
        <v>56484</v>
      </c>
      <c r="G13" s="15">
        <f t="shared" si="2"/>
        <v>89283</v>
      </c>
      <c r="H13" s="15">
        <f t="shared" si="2"/>
        <v>11162</v>
      </c>
      <c r="I13" s="15">
        <f t="shared" si="2"/>
        <v>65194</v>
      </c>
      <c r="J13" s="15">
        <f t="shared" si="2"/>
        <v>57859</v>
      </c>
      <c r="K13" s="15">
        <f t="shared" si="2"/>
        <v>107492</v>
      </c>
      <c r="L13" s="15">
        <f t="shared" si="2"/>
        <v>79147</v>
      </c>
      <c r="M13" s="15">
        <f t="shared" si="2"/>
        <v>33497</v>
      </c>
      <c r="N13" s="15">
        <f t="shared" si="2"/>
        <v>19917</v>
      </c>
      <c r="O13" s="11">
        <f>SUM(B13:N13)</f>
        <v>779226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1.200674969945588</v>
      </c>
      <c r="C18" s="19">
        <v>1.31418130241872</v>
      </c>
      <c r="D18" s="19">
        <v>1.444240332811153</v>
      </c>
      <c r="E18" s="19">
        <v>0.851182434710241</v>
      </c>
      <c r="F18" s="19">
        <v>1.415280610633311</v>
      </c>
      <c r="G18" s="19">
        <v>1.39915875561878</v>
      </c>
      <c r="H18" s="19">
        <v>1.487005818246586</v>
      </c>
      <c r="I18" s="19">
        <v>1.136221232189249</v>
      </c>
      <c r="J18" s="19">
        <v>1.379071015786322</v>
      </c>
      <c r="K18" s="19">
        <v>1.168387035284944</v>
      </c>
      <c r="L18" s="19">
        <v>1.216836862709927</v>
      </c>
      <c r="M18" s="19">
        <v>1.215425847960256</v>
      </c>
      <c r="N18" s="19">
        <v>1.016716444303901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532381.35</v>
      </c>
      <c r="C20" s="24">
        <f aca="true" t="shared" si="3" ref="C20:O20">SUM(C21:C31)</f>
        <v>330400.63999999996</v>
      </c>
      <c r="D20" s="24">
        <f t="shared" si="3"/>
        <v>357124.00999999995</v>
      </c>
      <c r="E20" s="24">
        <f t="shared" si="3"/>
        <v>102932.51999999999</v>
      </c>
      <c r="F20" s="24">
        <f t="shared" si="3"/>
        <v>337152.50000000006</v>
      </c>
      <c r="G20" s="24">
        <f t="shared" si="3"/>
        <v>453804.34</v>
      </c>
      <c r="H20" s="24">
        <f t="shared" si="3"/>
        <v>100023.11</v>
      </c>
      <c r="I20" s="24">
        <f t="shared" si="3"/>
        <v>341211.25999999995</v>
      </c>
      <c r="J20" s="24">
        <f t="shared" si="3"/>
        <v>333916.50000000006</v>
      </c>
      <c r="K20" s="24">
        <f t="shared" si="3"/>
        <v>511967.03</v>
      </c>
      <c r="L20" s="24">
        <f t="shared" si="3"/>
        <v>447531.6600000001</v>
      </c>
      <c r="M20" s="24">
        <f t="shared" si="3"/>
        <v>219564.84000000003</v>
      </c>
      <c r="N20" s="24">
        <f t="shared" si="3"/>
        <v>94620.71</v>
      </c>
      <c r="O20" s="24">
        <f t="shared" si="3"/>
        <v>4162630.47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366228.07</v>
      </c>
      <c r="C21" s="28">
        <f aca="true" t="shared" si="4" ref="C21:N21">ROUND((C15+C16)*C7,2)</f>
        <v>213346.97</v>
      </c>
      <c r="D21" s="28">
        <f t="shared" si="4"/>
        <v>222291.07</v>
      </c>
      <c r="E21" s="28">
        <f t="shared" si="4"/>
        <v>100974.9</v>
      </c>
      <c r="F21" s="28">
        <f t="shared" si="4"/>
        <v>204004.42</v>
      </c>
      <c r="G21" s="28">
        <f t="shared" si="4"/>
        <v>271794.49</v>
      </c>
      <c r="H21" s="28">
        <f t="shared" si="4"/>
        <v>46197.85</v>
      </c>
      <c r="I21" s="28">
        <f t="shared" si="4"/>
        <v>240352.41</v>
      </c>
      <c r="J21" s="28">
        <f t="shared" si="4"/>
        <v>208018.26</v>
      </c>
      <c r="K21" s="28">
        <f t="shared" si="4"/>
        <v>342689.86</v>
      </c>
      <c r="L21" s="28">
        <f t="shared" si="4"/>
        <v>285785.87</v>
      </c>
      <c r="M21" s="28">
        <f t="shared" si="4"/>
        <v>142006.4</v>
      </c>
      <c r="N21" s="28">
        <f t="shared" si="4"/>
        <v>74917.98</v>
      </c>
      <c r="O21" s="28">
        <f aca="true" t="shared" si="5" ref="O21:O30">SUM(B21:N21)</f>
        <v>2718608.5500000003</v>
      </c>
    </row>
    <row r="22" spans="1:23" ht="18.75" customHeight="1">
      <c r="A22" s="26" t="s">
        <v>33</v>
      </c>
      <c r="B22" s="28">
        <f>IF(B18&lt;&gt;0,ROUND((B18-1)*B21,2),0)</f>
        <v>73492.81</v>
      </c>
      <c r="C22" s="28">
        <f aca="true" t="shared" si="6" ref="C22:N22">IF(C18&lt;&gt;0,ROUND((C18-1)*C21,2),0)</f>
        <v>67029.63</v>
      </c>
      <c r="D22" s="28">
        <f t="shared" si="6"/>
        <v>98750.66</v>
      </c>
      <c r="E22" s="28">
        <f t="shared" si="6"/>
        <v>-15026.84</v>
      </c>
      <c r="F22" s="28">
        <f t="shared" si="6"/>
        <v>84719.08</v>
      </c>
      <c r="G22" s="28">
        <f t="shared" si="6"/>
        <v>108489.15</v>
      </c>
      <c r="H22" s="28">
        <f t="shared" si="6"/>
        <v>22498.62</v>
      </c>
      <c r="I22" s="28">
        <f t="shared" si="6"/>
        <v>32741.1</v>
      </c>
      <c r="J22" s="28">
        <f t="shared" si="6"/>
        <v>78853.69</v>
      </c>
      <c r="K22" s="28">
        <f t="shared" si="6"/>
        <v>57704.53</v>
      </c>
      <c r="L22" s="28">
        <f t="shared" si="6"/>
        <v>61968.91</v>
      </c>
      <c r="M22" s="28">
        <f t="shared" si="6"/>
        <v>30591.85</v>
      </c>
      <c r="N22" s="28">
        <f t="shared" si="6"/>
        <v>1252.36</v>
      </c>
      <c r="O22" s="28">
        <f t="shared" si="5"/>
        <v>703065.5499999999</v>
      </c>
      <c r="W22" s="51"/>
    </row>
    <row r="23" spans="1:15" ht="18.75" customHeight="1">
      <c r="A23" s="26" t="s">
        <v>34</v>
      </c>
      <c r="B23" s="28">
        <v>27777.08</v>
      </c>
      <c r="C23" s="28">
        <v>21150.19</v>
      </c>
      <c r="D23" s="28">
        <v>16425.06</v>
      </c>
      <c r="E23" s="28">
        <v>5656.31</v>
      </c>
      <c r="F23" s="28">
        <v>17967.32</v>
      </c>
      <c r="G23" s="28">
        <v>27237.34</v>
      </c>
      <c r="H23" s="28">
        <v>4196.5</v>
      </c>
      <c r="I23" s="28">
        <v>20642.17</v>
      </c>
      <c r="J23" s="28">
        <v>17535.59</v>
      </c>
      <c r="K23" s="28">
        <v>30662.25</v>
      </c>
      <c r="L23" s="28">
        <v>24493.8</v>
      </c>
      <c r="M23" s="28">
        <v>14911.57</v>
      </c>
      <c r="N23" s="28">
        <v>7521</v>
      </c>
      <c r="O23" s="28">
        <f t="shared" si="5"/>
        <v>236176.17999999996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1325.27</v>
      </c>
      <c r="C26" s="28">
        <v>858.19</v>
      </c>
      <c r="D26" s="28">
        <v>953.86</v>
      </c>
      <c r="E26" s="28">
        <v>261.68</v>
      </c>
      <c r="F26" s="28">
        <v>869.45</v>
      </c>
      <c r="G26" s="28">
        <v>1153.63</v>
      </c>
      <c r="H26" s="28">
        <v>211.03</v>
      </c>
      <c r="I26" s="28">
        <v>838.5</v>
      </c>
      <c r="J26" s="28">
        <v>861.01</v>
      </c>
      <c r="K26" s="28">
        <v>1316.83</v>
      </c>
      <c r="L26" s="28">
        <v>1139.57</v>
      </c>
      <c r="M26" s="28">
        <v>531.8</v>
      </c>
      <c r="N26" s="28">
        <v>247.61</v>
      </c>
      <c r="O26" s="28">
        <f t="shared" si="5"/>
        <v>10568.43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877.61</v>
      </c>
      <c r="L27" s="28">
        <v>778.96</v>
      </c>
      <c r="M27" s="28">
        <v>440.92</v>
      </c>
      <c r="N27" s="28">
        <v>231.02</v>
      </c>
      <c r="O27" s="28">
        <f t="shared" si="5"/>
        <v>8157.5599999999995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24842.19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386835.42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30810.46</v>
      </c>
      <c r="M30" s="28">
        <v>0</v>
      </c>
      <c r="N30" s="28">
        <v>0</v>
      </c>
      <c r="O30" s="28">
        <f t="shared" si="5"/>
        <v>66154.53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-22114.4</v>
      </c>
      <c r="C32" s="28">
        <f aca="true" t="shared" si="7" ref="C32:O32">+C33+C35+C48+C49+C50+C55-C56</f>
        <v>-16165.6</v>
      </c>
      <c r="D32" s="28">
        <f t="shared" si="7"/>
        <v>-11893.2</v>
      </c>
      <c r="E32" s="28">
        <f t="shared" si="7"/>
        <v>-3528.8</v>
      </c>
      <c r="F32" s="28">
        <f t="shared" si="7"/>
        <v>-11774.4</v>
      </c>
      <c r="G32" s="28">
        <f t="shared" si="7"/>
        <v>-23808.4</v>
      </c>
      <c r="H32" s="28">
        <f t="shared" si="7"/>
        <v>-2653.2</v>
      </c>
      <c r="I32" s="28">
        <f t="shared" si="7"/>
        <v>-24723.6</v>
      </c>
      <c r="J32" s="28">
        <f t="shared" si="7"/>
        <v>-14836.8</v>
      </c>
      <c r="K32" s="28">
        <f t="shared" si="7"/>
        <v>-416972.4</v>
      </c>
      <c r="L32" s="28">
        <f t="shared" si="7"/>
        <v>-376053.2</v>
      </c>
      <c r="M32" s="28">
        <f t="shared" si="7"/>
        <v>-8254.4</v>
      </c>
      <c r="N32" s="28">
        <f t="shared" si="7"/>
        <v>-4382.4</v>
      </c>
      <c r="O32" s="28">
        <f t="shared" si="7"/>
        <v>-937160.8</v>
      </c>
    </row>
    <row r="33" spans="1:15" ht="18.75" customHeight="1">
      <c r="A33" s="26" t="s">
        <v>38</v>
      </c>
      <c r="B33" s="29">
        <f>+B34</f>
        <v>-22114.4</v>
      </c>
      <c r="C33" s="29">
        <f>+C34</f>
        <v>-16165.6</v>
      </c>
      <c r="D33" s="29">
        <f aca="true" t="shared" si="8" ref="D33:O33">+D34</f>
        <v>-11893.2</v>
      </c>
      <c r="E33" s="29">
        <f t="shared" si="8"/>
        <v>-3528.8</v>
      </c>
      <c r="F33" s="29">
        <f t="shared" si="8"/>
        <v>-11774.4</v>
      </c>
      <c r="G33" s="29">
        <f t="shared" si="8"/>
        <v>-23808.4</v>
      </c>
      <c r="H33" s="29">
        <f t="shared" si="8"/>
        <v>-2653.2</v>
      </c>
      <c r="I33" s="29">
        <f t="shared" si="8"/>
        <v>-24723.6</v>
      </c>
      <c r="J33" s="29">
        <f t="shared" si="8"/>
        <v>-14836.8</v>
      </c>
      <c r="K33" s="29">
        <f t="shared" si="8"/>
        <v>-11972.4</v>
      </c>
      <c r="L33" s="29">
        <f t="shared" si="8"/>
        <v>-7053.2</v>
      </c>
      <c r="M33" s="29">
        <f t="shared" si="8"/>
        <v>-8254.4</v>
      </c>
      <c r="N33" s="29">
        <f t="shared" si="8"/>
        <v>-4382.4</v>
      </c>
      <c r="O33" s="29">
        <f t="shared" si="8"/>
        <v>-163160.8</v>
      </c>
    </row>
    <row r="34" spans="1:26" ht="18.75" customHeight="1">
      <c r="A34" s="27" t="s">
        <v>39</v>
      </c>
      <c r="B34" s="16">
        <f>ROUND((-B9)*$G$3,2)</f>
        <v>-22114.4</v>
      </c>
      <c r="C34" s="16">
        <f aca="true" t="shared" si="9" ref="C34:N34">ROUND((-C9)*$G$3,2)</f>
        <v>-16165.6</v>
      </c>
      <c r="D34" s="16">
        <f t="shared" si="9"/>
        <v>-11893.2</v>
      </c>
      <c r="E34" s="16">
        <f t="shared" si="9"/>
        <v>-3528.8</v>
      </c>
      <c r="F34" s="16">
        <f t="shared" si="9"/>
        <v>-11774.4</v>
      </c>
      <c r="G34" s="16">
        <f t="shared" si="9"/>
        <v>-23808.4</v>
      </c>
      <c r="H34" s="16">
        <f t="shared" si="9"/>
        <v>-2653.2</v>
      </c>
      <c r="I34" s="16">
        <f t="shared" si="9"/>
        <v>-24723.6</v>
      </c>
      <c r="J34" s="16">
        <f t="shared" si="9"/>
        <v>-14836.8</v>
      </c>
      <c r="K34" s="16">
        <f t="shared" si="9"/>
        <v>-11972.4</v>
      </c>
      <c r="L34" s="16">
        <f t="shared" si="9"/>
        <v>-7053.2</v>
      </c>
      <c r="M34" s="16">
        <f t="shared" si="9"/>
        <v>-8254.4</v>
      </c>
      <c r="N34" s="16">
        <f t="shared" si="9"/>
        <v>-4382.4</v>
      </c>
      <c r="O34" s="30">
        <f aca="true" t="shared" si="10" ref="O34:O56">SUM(B34:N34)</f>
        <v>-163160.8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-774000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-774000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510266.94999999995</v>
      </c>
      <c r="C54" s="34">
        <f aca="true" t="shared" si="13" ref="C54:N54">+C20+C32</f>
        <v>314235.04</v>
      </c>
      <c r="D54" s="34">
        <f t="shared" si="13"/>
        <v>345230.80999999994</v>
      </c>
      <c r="E54" s="34">
        <f t="shared" si="13"/>
        <v>99403.71999999999</v>
      </c>
      <c r="F54" s="34">
        <f t="shared" si="13"/>
        <v>325378.10000000003</v>
      </c>
      <c r="G54" s="34">
        <f t="shared" si="13"/>
        <v>429995.94</v>
      </c>
      <c r="H54" s="34">
        <f t="shared" si="13"/>
        <v>97369.91</v>
      </c>
      <c r="I54" s="34">
        <f t="shared" si="13"/>
        <v>316487.66</v>
      </c>
      <c r="J54" s="34">
        <f t="shared" si="13"/>
        <v>319079.70000000007</v>
      </c>
      <c r="K54" s="34">
        <f t="shared" si="13"/>
        <v>94994.63</v>
      </c>
      <c r="L54" s="34">
        <f t="shared" si="13"/>
        <v>71478.46000000008</v>
      </c>
      <c r="M54" s="34">
        <f t="shared" si="13"/>
        <v>211310.44000000003</v>
      </c>
      <c r="N54" s="34">
        <f t="shared" si="13"/>
        <v>90238.31000000001</v>
      </c>
      <c r="O54" s="34">
        <f>SUM(B54:N54)</f>
        <v>3225469.67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510266.95</v>
      </c>
      <c r="C60" s="42">
        <f t="shared" si="14"/>
        <v>314235.03</v>
      </c>
      <c r="D60" s="42">
        <f t="shared" si="14"/>
        <v>345230.81</v>
      </c>
      <c r="E60" s="42">
        <f t="shared" si="14"/>
        <v>99403.72</v>
      </c>
      <c r="F60" s="42">
        <f t="shared" si="14"/>
        <v>325378.1</v>
      </c>
      <c r="G60" s="42">
        <f t="shared" si="14"/>
        <v>429995.94</v>
      </c>
      <c r="H60" s="42">
        <f t="shared" si="14"/>
        <v>97369.92</v>
      </c>
      <c r="I60" s="42">
        <f t="shared" si="14"/>
        <v>316487.66</v>
      </c>
      <c r="J60" s="42">
        <f t="shared" si="14"/>
        <v>319079.71</v>
      </c>
      <c r="K60" s="42">
        <f t="shared" si="14"/>
        <v>94994.63</v>
      </c>
      <c r="L60" s="42">
        <f t="shared" si="14"/>
        <v>71478.47</v>
      </c>
      <c r="M60" s="42">
        <f t="shared" si="14"/>
        <v>211310.44</v>
      </c>
      <c r="N60" s="42">
        <f t="shared" si="14"/>
        <v>90238.31</v>
      </c>
      <c r="O60" s="34">
        <f t="shared" si="14"/>
        <v>3225469.69</v>
      </c>
      <c r="Q60"/>
    </row>
    <row r="61" spans="1:18" ht="18.75" customHeight="1">
      <c r="A61" s="26" t="s">
        <v>54</v>
      </c>
      <c r="B61" s="42">
        <v>424409.94</v>
      </c>
      <c r="C61" s="42">
        <v>227807.07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652217.01</v>
      </c>
      <c r="P61"/>
      <c r="Q61"/>
      <c r="R61" s="41"/>
    </row>
    <row r="62" spans="1:16" ht="18.75" customHeight="1">
      <c r="A62" s="26" t="s">
        <v>55</v>
      </c>
      <c r="B62" s="42">
        <v>85857.01</v>
      </c>
      <c r="C62" s="42">
        <v>86427.96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172284.97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345230.81</v>
      </c>
      <c r="E63" s="43">
        <v>0</v>
      </c>
      <c r="F63" s="43">
        <v>0</v>
      </c>
      <c r="G63" s="43">
        <v>0</v>
      </c>
      <c r="H63" s="42">
        <v>97369.92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442600.73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99403.72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99403.72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325378.1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325378.1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429995.94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429995.94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316487.66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316487.66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319079.71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319079.71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94994.63</v>
      </c>
      <c r="L69" s="29">
        <v>71478.47</v>
      </c>
      <c r="M69" s="43">
        <v>0</v>
      </c>
      <c r="N69" s="43">
        <v>0</v>
      </c>
      <c r="O69" s="34">
        <f t="shared" si="15"/>
        <v>166473.1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211310.44</v>
      </c>
      <c r="N70" s="43">
        <v>0</v>
      </c>
      <c r="O70" s="34">
        <f t="shared" si="15"/>
        <v>211310.44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90238.31</v>
      </c>
      <c r="O71" s="46">
        <f t="shared" si="15"/>
        <v>90238.31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2023-11-27T13:39:57Z</dcterms:modified>
  <cp:category/>
  <cp:version/>
  <cp:contentType/>
  <cp:contentStatus/>
</cp:coreProperties>
</file>