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<sst xmlns="http://schemas.openxmlformats.org/spreadsheetml/2006/main" count="89" uniqueCount="86">
  <si>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</si>
  <si>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</si>
  <si>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</si>
  <si>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</si>
  <si>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</si>
  <si>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</si>
  <si>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</si>
  <si>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</si>
  <si>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</si>
  <si>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</si>
  <si>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</si>
  <si>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</si>
  <si>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</si>
  <si>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</si>
  <si>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</si>
  <si>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</si>
  <si>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</si>
  <si>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</si>
  <si>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</si>
  <si>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</si>
  <si>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</si>
  <si>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</si>
  <si>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</si>
  <si>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</si>
  <si>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</si>
  <si>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</si>
  <si>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</si>
  <si>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</si>
  <si>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</si>
  <si>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</si>
  <si>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</si>
  <si>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</si>
  <si>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</si>
  <si>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</si>
  <si>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</si>
  <si>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</si>
  <si>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</si>
  <si>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</si>
  <si>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</si>
  <si>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</si>
  <si>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</si>
  <si>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</si>
  <si>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</si>
  <si>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</si>
  <si>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</si>
  <si>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</si>
  <si>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</si>
  <si>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</si>
  <si>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</si>
  <si>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</si>
  <si>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</si>
  <si>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</si>
  <si>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</si>
  <si>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</si>
  <si>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</si>
  <si>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</si>
  <si>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</si>
  <si>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</si>
  <si>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</si>
  <si>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</si>
  <si>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</si>
  <si>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</si>
  <si>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</si>
  <si>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</si>
  <si>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</si>
  <si>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</si>
  <si>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</si>
  <si>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</si>
  <si>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</si>
  <si>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</si>
  <si>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</si>
  <si>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</si>
  <si>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</si>
  <si>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</si>
  <si>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</si>
  <si>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</si>
  <si>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</si>
  <si>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</si>
  <si>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</si>
  <si>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</si>
  <si>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</si>
  <si>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</si>
  <si>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</si>
  <si>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</si>
  <si>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18/11/23 - VENCIMENTO 27/11/23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</si>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</sst>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263687</v>
      </c>
      <c r="C7" s="9">
        <f t="shared" si="0"/>
        <v>156451</v>
      </c>
      <c r="D7" s="9">
        <f t="shared" si="0"/>
        <v>174269</v>
      </c>
      <c r="E7" s="9">
        <f t="shared" si="0"/>
        <v>48088</v>
      </c>
      <c r="F7" s="9">
        <f t="shared" si="0"/>
        <v>137414</v>
      </c>
      <c r="G7" s="9">
        <f t="shared" si="0"/>
        <v>226384</v>
      </c>
      <c r="H7" s="9">
        <f t="shared" si="0"/>
        <v>30807</v>
      </c>
      <c r="I7" s="9">
        <f t="shared" si="0"/>
        <v>176401</v>
      </c>
      <c r="J7" s="9">
        <f t="shared" si="0"/>
        <v>143311</v>
      </c>
      <c r="K7" s="9">
        <f t="shared" si="0"/>
        <v>227188</v>
      </c>
      <c r="L7" s="9">
        <f t="shared" si="0"/>
        <v>171072</v>
      </c>
      <c r="M7" s="9">
        <f t="shared" si="0"/>
        <v>77963</v>
      </c>
      <c r="N7" s="9">
        <f t="shared" si="0"/>
        <v>52340</v>
      </c>
      <c r="O7" s="9">
        <f t="shared" si="0"/>
        <v>1885375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8982</v>
      </c>
      <c r="C8" s="11">
        <f t="shared" si="1"/>
        <v>8136</v>
      </c>
      <c r="D8" s="11">
        <f t="shared" si="1"/>
        <v>5443</v>
      </c>
      <c r="E8" s="11">
        <f t="shared" si="1"/>
        <v>1818</v>
      </c>
      <c r="F8" s="11">
        <f t="shared" si="1"/>
        <v>5371</v>
      </c>
      <c r="G8" s="11">
        <f t="shared" si="1"/>
        <v>10435</v>
      </c>
      <c r="H8" s="11">
        <f t="shared" si="1"/>
        <v>1561</v>
      </c>
      <c r="I8" s="11">
        <f t="shared" si="1"/>
        <v>11010</v>
      </c>
      <c r="J8" s="11">
        <f t="shared" si="1"/>
        <v>6830</v>
      </c>
      <c r="K8" s="11">
        <f t="shared" si="1"/>
        <v>4648</v>
      </c>
      <c r="L8" s="11">
        <f t="shared" si="1"/>
        <v>3311</v>
      </c>
      <c r="M8" s="11">
        <f t="shared" si="1"/>
        <v>3825</v>
      </c>
      <c r="N8" s="11">
        <f t="shared" si="1"/>
        <v>2815</v>
      </c>
      <c r="O8" s="11">
        <f t="shared" si="1"/>
        <v>74185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8982</v>
      </c>
      <c r="C9" s="11">
        <v>8136</v>
      </c>
      <c r="D9" s="11">
        <v>5443</v>
      </c>
      <c r="E9" s="11">
        <v>1818</v>
      </c>
      <c r="F9" s="11">
        <v>5371</v>
      </c>
      <c r="G9" s="11">
        <v>10435</v>
      </c>
      <c r="H9" s="11">
        <v>1561</v>
      </c>
      <c r="I9" s="11">
        <v>11010</v>
      </c>
      <c r="J9" s="11">
        <v>6830</v>
      </c>
      <c r="K9" s="11">
        <v>4648</v>
      </c>
      <c r="L9" s="11">
        <v>3309</v>
      </c>
      <c r="M9" s="11">
        <v>3825</v>
      </c>
      <c r="N9" s="11">
        <v>2798</v>
      </c>
      <c r="O9" s="11">
        <f>SUM(B9:N9)</f>
        <v>74166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17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254705</v>
      </c>
      <c r="C11" s="13">
        <v>148315</v>
      </c>
      <c r="D11" s="13">
        <v>168826</v>
      </c>
      <c r="E11" s="13">
        <v>46270</v>
      </c>
      <c r="F11" s="13">
        <v>132043</v>
      </c>
      <c r="G11" s="13">
        <v>215949</v>
      </c>
      <c r="H11" s="13">
        <v>29246</v>
      </c>
      <c r="I11" s="13">
        <v>165391</v>
      </c>
      <c r="J11" s="13">
        <v>136481</v>
      </c>
      <c r="K11" s="13">
        <v>222540</v>
      </c>
      <c r="L11" s="13">
        <v>167761</v>
      </c>
      <c r="M11" s="13">
        <v>74138</v>
      </c>
      <c r="N11" s="13">
        <v>49525</v>
      </c>
      <c r="O11" s="11">
        <f>SUM(B11:N11)</f>
        <v>1811190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19147</v>
      </c>
      <c r="C12" s="13">
        <v>13985</v>
      </c>
      <c r="D12" s="13">
        <v>13360</v>
      </c>
      <c r="E12" s="13">
        <v>5141</v>
      </c>
      <c r="F12" s="13">
        <v>12606</v>
      </c>
      <c r="G12" s="13">
        <v>22355</v>
      </c>
      <c r="H12" s="13">
        <v>3476</v>
      </c>
      <c r="I12" s="13">
        <v>16856</v>
      </c>
      <c r="J12" s="13">
        <v>11920</v>
      </c>
      <c r="K12" s="13">
        <v>15785</v>
      </c>
      <c r="L12" s="13">
        <v>11235</v>
      </c>
      <c r="M12" s="13">
        <v>4103</v>
      </c>
      <c r="N12" s="13">
        <v>2195</v>
      </c>
      <c r="O12" s="11">
        <f>SUM(B12:N12)</f>
        <v>152164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235558</v>
      </c>
      <c r="C13" s="15">
        <f t="shared" si="2"/>
        <v>134330</v>
      </c>
      <c r="D13" s="15">
        <f t="shared" si="2"/>
        <v>155466</v>
      </c>
      <c r="E13" s="15">
        <f t="shared" si="2"/>
        <v>41129</v>
      </c>
      <c r="F13" s="15">
        <f t="shared" si="2"/>
        <v>119437</v>
      </c>
      <c r="G13" s="15">
        <f t="shared" si="2"/>
        <v>193594</v>
      </c>
      <c r="H13" s="15">
        <f t="shared" si="2"/>
        <v>25770</v>
      </c>
      <c r="I13" s="15">
        <f t="shared" si="2"/>
        <v>148535</v>
      </c>
      <c r="J13" s="15">
        <f t="shared" si="2"/>
        <v>124561</v>
      </c>
      <c r="K13" s="15">
        <f t="shared" si="2"/>
        <v>206755</v>
      </c>
      <c r="L13" s="15">
        <f t="shared" si="2"/>
        <v>156526</v>
      </c>
      <c r="M13" s="15">
        <f t="shared" si="2"/>
        <v>70035</v>
      </c>
      <c r="N13" s="15">
        <f t="shared" si="2"/>
        <v>47330</v>
      </c>
      <c r="O13" s="11">
        <f>SUM(B13:N13)</f>
        <v>1659026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1.198740965986828</v>
      </c>
      <c r="C18" s="19">
        <v>1.302012558905174</v>
      </c>
      <c r="D18" s="19">
        <v>1.45420362589616</v>
      </c>
      <c r="E18" s="19">
        <v>0.86811335902601</v>
      </c>
      <c r="F18" s="19">
        <v>1.421822417519722</v>
      </c>
      <c r="G18" s="19">
        <v>1.402012312513918</v>
      </c>
      <c r="H18" s="19">
        <v>1.496575190434218</v>
      </c>
      <c r="I18" s="19">
        <v>1.136573534333616</v>
      </c>
      <c r="J18" s="19">
        <v>1.383922969923801</v>
      </c>
      <c r="K18" s="19">
        <v>1.168150686130863</v>
      </c>
      <c r="L18" s="19">
        <v>1.213925783306053</v>
      </c>
      <c r="M18" s="19">
        <v>1.211971031223858</v>
      </c>
      <c r="N18" s="19">
        <v>1.022999461001302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1041000.2000000001</v>
      </c>
      <c r="C20" s="24">
        <f aca="true" t="shared" si="3" ref="C20:O20">SUM(C21:C31)</f>
        <v>681913.5999999999</v>
      </c>
      <c r="D20" s="24">
        <f t="shared" si="3"/>
        <v>720611.8100000002</v>
      </c>
      <c r="E20" s="24">
        <f t="shared" si="3"/>
        <v>210446.44</v>
      </c>
      <c r="F20" s="24">
        <f t="shared" si="3"/>
        <v>663253.59</v>
      </c>
      <c r="G20" s="24">
        <f t="shared" si="3"/>
        <v>893947.48</v>
      </c>
      <c r="H20" s="24">
        <f t="shared" si="3"/>
        <v>191090.90999999997</v>
      </c>
      <c r="I20" s="24">
        <f t="shared" si="3"/>
        <v>685525.4299999999</v>
      </c>
      <c r="J20" s="24">
        <f t="shared" si="3"/>
        <v>658284.9600000001</v>
      </c>
      <c r="K20" s="24">
        <f t="shared" si="3"/>
        <v>882241.03</v>
      </c>
      <c r="L20" s="24">
        <f t="shared" si="3"/>
        <v>789368.14</v>
      </c>
      <c r="M20" s="24">
        <f t="shared" si="3"/>
        <v>406830.98</v>
      </c>
      <c r="N20" s="24">
        <f t="shared" si="3"/>
        <v>203984.40999999997</v>
      </c>
      <c r="O20" s="24">
        <f>SUM(O21:O31)</f>
        <v>8028498.9799999995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778404.02</v>
      </c>
      <c r="C21" s="28">
        <f aca="true" t="shared" si="4" ref="C21:N21">ROUND((C15+C16)*C7,2)</f>
        <v>477112.97</v>
      </c>
      <c r="D21" s="28">
        <f t="shared" si="4"/>
        <v>466082.44</v>
      </c>
      <c r="E21" s="28">
        <f t="shared" si="4"/>
        <v>219714.07</v>
      </c>
      <c r="F21" s="28">
        <f t="shared" si="4"/>
        <v>425969.66</v>
      </c>
      <c r="G21" s="28">
        <f t="shared" si="4"/>
        <v>577415.03</v>
      </c>
      <c r="H21" s="28">
        <f t="shared" si="4"/>
        <v>105501.65</v>
      </c>
      <c r="I21" s="28">
        <f t="shared" si="4"/>
        <v>534159.87</v>
      </c>
      <c r="J21" s="28">
        <f t="shared" si="4"/>
        <v>436482.31</v>
      </c>
      <c r="K21" s="28">
        <f t="shared" si="4"/>
        <v>654051.53</v>
      </c>
      <c r="L21" s="28">
        <f t="shared" si="4"/>
        <v>560774.02</v>
      </c>
      <c r="M21" s="28">
        <f t="shared" si="4"/>
        <v>294895.05</v>
      </c>
      <c r="N21" s="28">
        <f t="shared" si="4"/>
        <v>178830.08</v>
      </c>
      <c r="O21" s="28">
        <f aca="true" t="shared" si="5" ref="O21:O30">SUM(B21:N21)</f>
        <v>5709392.7</v>
      </c>
    </row>
    <row r="22" spans="1:23" ht="18.75" customHeight="1">
      <c r="A22" s="26" t="s">
        <v>33</v>
      </c>
      <c r="B22" s="28">
        <f>IF(B18&lt;&gt;0,ROUND((B18-1)*B21,2),0)</f>
        <v>154700.77</v>
      </c>
      <c r="C22" s="28">
        <f aca="true" t="shared" si="6" ref="C22:N22">IF(C18&lt;&gt;0,ROUND((C18-1)*C21,2),0)</f>
        <v>144094.11</v>
      </c>
      <c r="D22" s="28">
        <f t="shared" si="6"/>
        <v>211696.33</v>
      </c>
      <c r="E22" s="28">
        <f t="shared" si="6"/>
        <v>-28977.35</v>
      </c>
      <c r="F22" s="28">
        <f t="shared" si="6"/>
        <v>179683.55</v>
      </c>
      <c r="G22" s="28">
        <f t="shared" si="6"/>
        <v>232127.95</v>
      </c>
      <c r="H22" s="28">
        <f t="shared" si="6"/>
        <v>52389.5</v>
      </c>
      <c r="I22" s="28">
        <f t="shared" si="6"/>
        <v>72952.1</v>
      </c>
      <c r="J22" s="28">
        <f t="shared" si="6"/>
        <v>167575.58</v>
      </c>
      <c r="K22" s="28">
        <f t="shared" si="6"/>
        <v>109979.21</v>
      </c>
      <c r="L22" s="28">
        <f t="shared" si="6"/>
        <v>119964.02</v>
      </c>
      <c r="M22" s="28">
        <f t="shared" si="6"/>
        <v>62509.21</v>
      </c>
      <c r="N22" s="28">
        <f t="shared" si="6"/>
        <v>4113</v>
      </c>
      <c r="O22" s="28">
        <f t="shared" si="5"/>
        <v>1482807.9799999997</v>
      </c>
      <c r="W22" s="51"/>
    </row>
    <row r="23" spans="1:15" ht="18.75" customHeight="1">
      <c r="A23" s="26" t="s">
        <v>34</v>
      </c>
      <c r="B23" s="28">
        <v>42989.51</v>
      </c>
      <c r="C23" s="28">
        <v>31787.65</v>
      </c>
      <c r="D23" s="28">
        <v>23161.75</v>
      </c>
      <c r="E23" s="28">
        <v>8367.5</v>
      </c>
      <c r="F23" s="28">
        <v>27135.89</v>
      </c>
      <c r="G23" s="28">
        <v>38107.07</v>
      </c>
      <c r="H23" s="28">
        <v>6052.74</v>
      </c>
      <c r="I23" s="28">
        <v>30892.86</v>
      </c>
      <c r="J23" s="28">
        <v>24712.49</v>
      </c>
      <c r="K23" s="28">
        <v>37463.1</v>
      </c>
      <c r="L23" s="28">
        <v>33533.28</v>
      </c>
      <c r="M23" s="28">
        <v>17385.77</v>
      </c>
      <c r="N23" s="28">
        <v>10089.44</v>
      </c>
      <c r="O23" s="28">
        <f t="shared" si="5"/>
        <v>331679.05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1347.78</v>
      </c>
      <c r="C26" s="28">
        <v>903.21</v>
      </c>
      <c r="D26" s="28">
        <v>967.93</v>
      </c>
      <c r="E26" s="28">
        <v>275.75</v>
      </c>
      <c r="F26" s="28">
        <v>872.26</v>
      </c>
      <c r="G26" s="28">
        <v>1167.7</v>
      </c>
      <c r="H26" s="28">
        <v>227.91</v>
      </c>
      <c r="I26" s="28">
        <v>883.52</v>
      </c>
      <c r="J26" s="28">
        <v>866.63</v>
      </c>
      <c r="K26" s="28">
        <v>1153.63</v>
      </c>
      <c r="L26" s="28">
        <v>1027.02</v>
      </c>
      <c r="M26" s="28">
        <v>517.73</v>
      </c>
      <c r="N26" s="28">
        <v>270.13</v>
      </c>
      <c r="O26" s="28">
        <f t="shared" si="5"/>
        <v>10481.199999999999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877.61</v>
      </c>
      <c r="L27" s="28">
        <v>778.96</v>
      </c>
      <c r="M27" s="28">
        <v>440.92</v>
      </c>
      <c r="N27" s="28">
        <v>231.02</v>
      </c>
      <c r="O27" s="28">
        <f t="shared" si="5"/>
        <v>8157.5599999999995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24842.19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386835.42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35344.07</v>
      </c>
      <c r="L30" s="28">
        <v>30736.75</v>
      </c>
      <c r="M30" s="28">
        <v>0</v>
      </c>
      <c r="N30" s="28">
        <v>0</v>
      </c>
      <c r="O30" s="28">
        <f t="shared" si="5"/>
        <v>66080.82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-39520.8</v>
      </c>
      <c r="C32" s="28">
        <f aca="true" t="shared" si="7" ref="C32:O32">+C33+C35+C48+C49+C50+C55-C56</f>
        <v>-35798.4</v>
      </c>
      <c r="D32" s="28">
        <f t="shared" si="7"/>
        <v>-23949.2</v>
      </c>
      <c r="E32" s="28">
        <f t="shared" si="7"/>
        <v>-7999.2</v>
      </c>
      <c r="F32" s="28">
        <f t="shared" si="7"/>
        <v>-23632.4</v>
      </c>
      <c r="G32" s="28">
        <f t="shared" si="7"/>
        <v>-45914</v>
      </c>
      <c r="H32" s="28">
        <f t="shared" si="7"/>
        <v>-6868.4</v>
      </c>
      <c r="I32" s="28">
        <f t="shared" si="7"/>
        <v>-48444</v>
      </c>
      <c r="J32" s="28">
        <f t="shared" si="7"/>
        <v>-30052</v>
      </c>
      <c r="K32" s="28">
        <f t="shared" si="7"/>
        <v>-740451.2</v>
      </c>
      <c r="L32" s="28">
        <f t="shared" si="7"/>
        <v>-680559.6</v>
      </c>
      <c r="M32" s="28">
        <f t="shared" si="7"/>
        <v>-16830</v>
      </c>
      <c r="N32" s="28">
        <f t="shared" si="7"/>
        <v>-12311.2</v>
      </c>
      <c r="O32" s="28">
        <f t="shared" si="7"/>
        <v>-1712330.4</v>
      </c>
    </row>
    <row r="33" spans="1:15" ht="18.75" customHeight="1">
      <c r="A33" s="26" t="s">
        <v>38</v>
      </c>
      <c r="B33" s="29">
        <f>+B34</f>
        <v>-39520.8</v>
      </c>
      <c r="C33" s="29">
        <f>+C34</f>
        <v>-35798.4</v>
      </c>
      <c r="D33" s="29">
        <f aca="true" t="shared" si="8" ref="D33:O33">+D34</f>
        <v>-23949.2</v>
      </c>
      <c r="E33" s="29">
        <f t="shared" si="8"/>
        <v>-7999.2</v>
      </c>
      <c r="F33" s="29">
        <f t="shared" si="8"/>
        <v>-23632.4</v>
      </c>
      <c r="G33" s="29">
        <f t="shared" si="8"/>
        <v>-45914</v>
      </c>
      <c r="H33" s="29">
        <f t="shared" si="8"/>
        <v>-6868.4</v>
      </c>
      <c r="I33" s="29">
        <f t="shared" si="8"/>
        <v>-48444</v>
      </c>
      <c r="J33" s="29">
        <f t="shared" si="8"/>
        <v>-30052</v>
      </c>
      <c r="K33" s="29">
        <f t="shared" si="8"/>
        <v>-20451.2</v>
      </c>
      <c r="L33" s="29">
        <f t="shared" si="8"/>
        <v>-14559.6</v>
      </c>
      <c r="M33" s="29">
        <f t="shared" si="8"/>
        <v>-16830</v>
      </c>
      <c r="N33" s="29">
        <f t="shared" si="8"/>
        <v>-12311.2</v>
      </c>
      <c r="O33" s="29">
        <f t="shared" si="8"/>
        <v>-326330.4</v>
      </c>
    </row>
    <row r="34" spans="1:26" ht="18.75" customHeight="1">
      <c r="A34" s="27" t="s">
        <v>39</v>
      </c>
      <c r="B34" s="16">
        <f>ROUND((-B9)*$G$3,2)</f>
        <v>-39520.8</v>
      </c>
      <c r="C34" s="16">
        <f aca="true" t="shared" si="9" ref="C34:N34">ROUND((-C9)*$G$3,2)</f>
        <v>-35798.4</v>
      </c>
      <c r="D34" s="16">
        <f t="shared" si="9"/>
        <v>-23949.2</v>
      </c>
      <c r="E34" s="16">
        <f t="shared" si="9"/>
        <v>-7999.2</v>
      </c>
      <c r="F34" s="16">
        <f t="shared" si="9"/>
        <v>-23632.4</v>
      </c>
      <c r="G34" s="16">
        <f t="shared" si="9"/>
        <v>-45914</v>
      </c>
      <c r="H34" s="16">
        <f t="shared" si="9"/>
        <v>-6868.4</v>
      </c>
      <c r="I34" s="16">
        <f t="shared" si="9"/>
        <v>-48444</v>
      </c>
      <c r="J34" s="16">
        <f t="shared" si="9"/>
        <v>-30052</v>
      </c>
      <c r="K34" s="16">
        <f t="shared" si="9"/>
        <v>-20451.2</v>
      </c>
      <c r="L34" s="16">
        <f t="shared" si="9"/>
        <v>-14559.6</v>
      </c>
      <c r="M34" s="16">
        <f t="shared" si="9"/>
        <v>-16830</v>
      </c>
      <c r="N34" s="16">
        <f t="shared" si="9"/>
        <v>-12311.2</v>
      </c>
      <c r="O34" s="30">
        <f aca="true" t="shared" si="10" ref="O34:O56">SUM(B34:N34)</f>
        <v>-326330.4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-1386000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-1386000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1001479.4</v>
      </c>
      <c r="C54" s="34">
        <f aca="true" t="shared" si="13" ref="C54:N54">+C20+C32</f>
        <v>646115.1999999998</v>
      </c>
      <c r="D54" s="34">
        <f t="shared" si="13"/>
        <v>696662.6100000002</v>
      </c>
      <c r="E54" s="34">
        <f t="shared" si="13"/>
        <v>202447.24</v>
      </c>
      <c r="F54" s="34">
        <f t="shared" si="13"/>
        <v>639621.19</v>
      </c>
      <c r="G54" s="34">
        <f t="shared" si="13"/>
        <v>848033.48</v>
      </c>
      <c r="H54" s="34">
        <f t="shared" si="13"/>
        <v>184222.50999999998</v>
      </c>
      <c r="I54" s="34">
        <f t="shared" si="13"/>
        <v>637081.4299999999</v>
      </c>
      <c r="J54" s="34">
        <f t="shared" si="13"/>
        <v>628232.9600000001</v>
      </c>
      <c r="K54" s="34">
        <f t="shared" si="13"/>
        <v>141789.83000000007</v>
      </c>
      <c r="L54" s="34">
        <f t="shared" si="13"/>
        <v>108808.54000000004</v>
      </c>
      <c r="M54" s="34">
        <f t="shared" si="13"/>
        <v>390000.98</v>
      </c>
      <c r="N54" s="34">
        <f t="shared" si="13"/>
        <v>191673.20999999996</v>
      </c>
      <c r="O54" s="34">
        <f>SUM(B54:N54)</f>
        <v>6316168.579999999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1001479.4</v>
      </c>
      <c r="C60" s="42">
        <f t="shared" si="14"/>
        <v>646115.19</v>
      </c>
      <c r="D60" s="42">
        <f t="shared" si="14"/>
        <v>696662.61</v>
      </c>
      <c r="E60" s="42">
        <f t="shared" si="14"/>
        <v>202447.24</v>
      </c>
      <c r="F60" s="42">
        <f t="shared" si="14"/>
        <v>639621.19</v>
      </c>
      <c r="G60" s="42">
        <f t="shared" si="14"/>
        <v>848033.48</v>
      </c>
      <c r="H60" s="42">
        <f t="shared" si="14"/>
        <v>184222.52</v>
      </c>
      <c r="I60" s="42">
        <f t="shared" si="14"/>
        <v>637081.43</v>
      </c>
      <c r="J60" s="42">
        <f t="shared" si="14"/>
        <v>628232.97</v>
      </c>
      <c r="K60" s="42">
        <f t="shared" si="14"/>
        <v>141789.84</v>
      </c>
      <c r="L60" s="42">
        <f t="shared" si="14"/>
        <v>108808.54</v>
      </c>
      <c r="M60" s="42">
        <f t="shared" si="14"/>
        <v>390000.97</v>
      </c>
      <c r="N60" s="42">
        <f t="shared" si="14"/>
        <v>191673.2</v>
      </c>
      <c r="O60" s="34">
        <f t="shared" si="14"/>
        <v>6316168.579999999</v>
      </c>
      <c r="Q60"/>
    </row>
    <row r="61" spans="1:18" ht="18.75" customHeight="1">
      <c r="A61" s="26" t="s">
        <v>54</v>
      </c>
      <c r="B61" s="42">
        <v>822292.03</v>
      </c>
      <c r="C61" s="42">
        <v>461118.82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1283410.85</v>
      </c>
      <c r="P61"/>
      <c r="Q61"/>
      <c r="R61" s="41"/>
    </row>
    <row r="62" spans="1:16" ht="18.75" customHeight="1">
      <c r="A62" s="26" t="s">
        <v>55</v>
      </c>
      <c r="B62" s="42">
        <v>179187.37</v>
      </c>
      <c r="C62" s="42">
        <v>184996.37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364183.74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696662.61</v>
      </c>
      <c r="E63" s="43">
        <v>0</v>
      </c>
      <c r="F63" s="43">
        <v>0</v>
      </c>
      <c r="G63" s="43">
        <v>0</v>
      </c>
      <c r="H63" s="42">
        <v>184222.52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880885.13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202447.24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202447.24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639621.19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639621.19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848033.48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848033.48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637081.43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637081.43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628232.97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628232.97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141789.84</v>
      </c>
      <c r="L69" s="29">
        <v>108808.54</v>
      </c>
      <c r="M69" s="43">
        <v>0</v>
      </c>
      <c r="N69" s="43">
        <v>0</v>
      </c>
      <c r="O69" s="34">
        <f t="shared" si="15"/>
        <v>250598.38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390000.97</v>
      </c>
      <c r="N70" s="43">
        <v>0</v>
      </c>
      <c r="O70" s="34">
        <f t="shared" si="15"/>
        <v>390000.97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191673.2</v>
      </c>
      <c r="O71" s="46">
        <f t="shared" si="15"/>
        <v>191673.2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2023-11-27T13:27:10Z</dcterms:modified>
  <cp:category/>
  <cp:version/>
  <cp:contentType/>
  <cp:contentStatus/>
</cp:coreProperties>
</file>