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<sst xmlns="http://schemas.openxmlformats.org/spreadsheetml/2006/main" count="89" uniqueCount="86">
  <si>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</si>
  <si>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</si>
  <si>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</si>
  <si>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</si>
  <si>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</si>
  <si>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</si>
  <si>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</si>
  <si>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</si>
  <si>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</si>
  <si>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</si>
  <si>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</si>
  <si>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</si>
  <si>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</si>
  <si>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</si>
  <si>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</si>
  <si>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</si>
  <si>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</si>
  <si>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</si>
  <si>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</si>
  <si>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</si>
  <si>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</si>
  <si>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</si>
  <si>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</si>
  <si>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</si>
  <si>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</si>
  <si>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</si>
  <si>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</si>
  <si>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</si>
  <si>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</si>
  <si>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</si>
  <si>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</si>
  <si>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</si>
  <si>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</si>
  <si>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</si>
  <si>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</si>
  <si>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</si>
  <si>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</si>
  <si>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</si>
  <si>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</si>
  <si>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</si>
  <si>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</si>
  <si>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</si>
  <si>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</si>
  <si>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</si>
  <si>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</si>
  <si>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</si>
  <si>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</si>
  <si>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</si>
  <si>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</si>
  <si>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</si>
  <si>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</si>
  <si>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</si>
  <si>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</si>
  <si>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</si>
  <si>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</si>
  <si>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</si>
  <si>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</si>
  <si>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</si>
  <si>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</si>
  <si>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</si>
  <si>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</si>
  <si>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</si>
  <si>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</si>
  <si>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</si>
  <si>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</si>
  <si>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</si>
  <si>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</si>
  <si>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</si>
  <si>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</si>
  <si>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</si>
  <si>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</si>
  <si>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</si>
  <si>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</si>
  <si>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</si>
  <si>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</si>
  <si>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</si>
  <si>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</si>
  <si>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</si>
  <si>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</si>
  <si>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</si>
  <si>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</si>
  <si>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</si>
  <si>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</si>
  <si>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</si>
  <si>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16/11/23 - VENCIMENTO 24/11/23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</si>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</sst>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406550</v>
      </c>
      <c r="C7" s="9">
        <f t="shared" si="0"/>
        <v>273746</v>
      </c>
      <c r="D7" s="9">
        <f t="shared" si="0"/>
        <v>240701</v>
      </c>
      <c r="E7" s="9">
        <f t="shared" si="0"/>
        <v>71432</v>
      </c>
      <c r="F7" s="9">
        <f t="shared" si="0"/>
        <v>231584</v>
      </c>
      <c r="G7" s="9">
        <f t="shared" si="0"/>
        <v>392828</v>
      </c>
      <c r="H7" s="9">
        <f t="shared" si="0"/>
        <v>53271</v>
      </c>
      <c r="I7" s="9">
        <f t="shared" si="0"/>
        <v>313562</v>
      </c>
      <c r="J7" s="9">
        <f t="shared" si="0"/>
        <v>224010</v>
      </c>
      <c r="K7" s="9">
        <f t="shared" si="0"/>
        <v>362148</v>
      </c>
      <c r="L7" s="9">
        <f t="shared" si="0"/>
        <v>273938</v>
      </c>
      <c r="M7" s="9">
        <f t="shared" si="0"/>
        <v>140397</v>
      </c>
      <c r="N7" s="9">
        <f t="shared" si="0"/>
        <v>90300</v>
      </c>
      <c r="O7" s="9">
        <f t="shared" si="0"/>
        <v>3074467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9689</v>
      </c>
      <c r="C8" s="11">
        <f t="shared" si="1"/>
        <v>9885</v>
      </c>
      <c r="D8" s="11">
        <f t="shared" si="1"/>
        <v>5507</v>
      </c>
      <c r="E8" s="11">
        <f t="shared" si="1"/>
        <v>1854</v>
      </c>
      <c r="F8" s="11">
        <f t="shared" si="1"/>
        <v>5797</v>
      </c>
      <c r="G8" s="11">
        <f t="shared" si="1"/>
        <v>12418</v>
      </c>
      <c r="H8" s="11">
        <f t="shared" si="1"/>
        <v>1884</v>
      </c>
      <c r="I8" s="11">
        <f t="shared" si="1"/>
        <v>13908</v>
      </c>
      <c r="J8" s="11">
        <f t="shared" si="1"/>
        <v>7839</v>
      </c>
      <c r="K8" s="11">
        <f t="shared" si="1"/>
        <v>4933</v>
      </c>
      <c r="L8" s="11">
        <f t="shared" si="1"/>
        <v>3670</v>
      </c>
      <c r="M8" s="11">
        <f t="shared" si="1"/>
        <v>5573</v>
      </c>
      <c r="N8" s="11">
        <f t="shared" si="1"/>
        <v>3708</v>
      </c>
      <c r="O8" s="11">
        <f t="shared" si="1"/>
        <v>86665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9689</v>
      </c>
      <c r="C9" s="11">
        <v>9885</v>
      </c>
      <c r="D9" s="11">
        <v>5507</v>
      </c>
      <c r="E9" s="11">
        <v>1854</v>
      </c>
      <c r="F9" s="11">
        <v>5797</v>
      </c>
      <c r="G9" s="11">
        <v>12418</v>
      </c>
      <c r="H9" s="11">
        <v>1884</v>
      </c>
      <c r="I9" s="11">
        <v>13908</v>
      </c>
      <c r="J9" s="11">
        <v>7839</v>
      </c>
      <c r="K9" s="11">
        <v>4933</v>
      </c>
      <c r="L9" s="11">
        <v>3667</v>
      </c>
      <c r="M9" s="11">
        <v>5573</v>
      </c>
      <c r="N9" s="11">
        <v>3683</v>
      </c>
      <c r="O9" s="11">
        <f>SUM(B9:N9)</f>
        <v>86637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25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396861</v>
      </c>
      <c r="C11" s="13">
        <v>263861</v>
      </c>
      <c r="D11" s="13">
        <v>235194</v>
      </c>
      <c r="E11" s="13">
        <v>69578</v>
      </c>
      <c r="F11" s="13">
        <v>225787</v>
      </c>
      <c r="G11" s="13">
        <v>380410</v>
      </c>
      <c r="H11" s="13">
        <v>51387</v>
      </c>
      <c r="I11" s="13">
        <v>299654</v>
      </c>
      <c r="J11" s="13">
        <v>216171</v>
      </c>
      <c r="K11" s="13">
        <v>357215</v>
      </c>
      <c r="L11" s="13">
        <v>270268</v>
      </c>
      <c r="M11" s="13">
        <v>134824</v>
      </c>
      <c r="N11" s="13">
        <v>86592</v>
      </c>
      <c r="O11" s="11">
        <f>SUM(B11:N11)</f>
        <v>2987802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28330</v>
      </c>
      <c r="C12" s="13">
        <v>23562</v>
      </c>
      <c r="D12" s="13">
        <v>17555</v>
      </c>
      <c r="E12" s="13">
        <v>7464</v>
      </c>
      <c r="F12" s="13">
        <v>20105</v>
      </c>
      <c r="G12" s="13">
        <v>36565</v>
      </c>
      <c r="H12" s="13">
        <v>5417</v>
      </c>
      <c r="I12" s="13">
        <v>28948</v>
      </c>
      <c r="J12" s="13">
        <v>18736</v>
      </c>
      <c r="K12" s="13">
        <v>24175</v>
      </c>
      <c r="L12" s="13">
        <v>18194</v>
      </c>
      <c r="M12" s="13">
        <v>6881</v>
      </c>
      <c r="N12" s="13">
        <v>3714</v>
      </c>
      <c r="O12" s="11">
        <f>SUM(B12:N12)</f>
        <v>239646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368531</v>
      </c>
      <c r="C13" s="15">
        <f t="shared" si="2"/>
        <v>240299</v>
      </c>
      <c r="D13" s="15">
        <f t="shared" si="2"/>
        <v>217639</v>
      </c>
      <c r="E13" s="15">
        <f t="shared" si="2"/>
        <v>62114</v>
      </c>
      <c r="F13" s="15">
        <f t="shared" si="2"/>
        <v>205682</v>
      </c>
      <c r="G13" s="15">
        <f t="shared" si="2"/>
        <v>343845</v>
      </c>
      <c r="H13" s="15">
        <f t="shared" si="2"/>
        <v>45970</v>
      </c>
      <c r="I13" s="15">
        <f t="shared" si="2"/>
        <v>270706</v>
      </c>
      <c r="J13" s="15">
        <f t="shared" si="2"/>
        <v>197435</v>
      </c>
      <c r="K13" s="15">
        <f t="shared" si="2"/>
        <v>333040</v>
      </c>
      <c r="L13" s="15">
        <f t="shared" si="2"/>
        <v>252074</v>
      </c>
      <c r="M13" s="15">
        <f t="shared" si="2"/>
        <v>127943</v>
      </c>
      <c r="N13" s="15">
        <f t="shared" si="2"/>
        <v>82878</v>
      </c>
      <c r="O13" s="11">
        <f>SUM(B13:N13)</f>
        <v>2748156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1.205468040998045</v>
      </c>
      <c r="C18" s="19">
        <v>1.25388267610465</v>
      </c>
      <c r="D18" s="19">
        <v>1.383807333632141</v>
      </c>
      <c r="E18" s="19">
        <v>0.855256965078586</v>
      </c>
      <c r="F18" s="19">
        <v>1.399545258165327</v>
      </c>
      <c r="G18" s="19">
        <v>1.418062889153459</v>
      </c>
      <c r="H18" s="19">
        <v>1.490977901318396</v>
      </c>
      <c r="I18" s="19">
        <v>1.143265685797699</v>
      </c>
      <c r="J18" s="19">
        <v>1.365504615339753</v>
      </c>
      <c r="K18" s="19">
        <v>1.159051220113872</v>
      </c>
      <c r="L18" s="19">
        <v>1.210593094537043</v>
      </c>
      <c r="M18" s="19">
        <v>1.186802900103604</v>
      </c>
      <c r="N18" s="19">
        <v>1.058187677227333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1579589.9300000002</v>
      </c>
      <c r="C20" s="24">
        <f aca="true" t="shared" si="3" ref="C20:O20">SUM(C21:C31)</f>
        <v>1118767.5400000003</v>
      </c>
      <c r="D20" s="24">
        <f t="shared" si="3"/>
        <v>938487.5</v>
      </c>
      <c r="E20" s="24">
        <f t="shared" si="3"/>
        <v>301829.99999999994</v>
      </c>
      <c r="F20" s="24">
        <f t="shared" si="3"/>
        <v>1076044.1</v>
      </c>
      <c r="G20" s="24">
        <f t="shared" si="3"/>
        <v>1532059.96</v>
      </c>
      <c r="H20" s="24">
        <f t="shared" si="3"/>
        <v>307059.60000000003</v>
      </c>
      <c r="I20" s="24">
        <f t="shared" si="3"/>
        <v>1179033.2499999998</v>
      </c>
      <c r="J20" s="24">
        <f t="shared" si="3"/>
        <v>999470.35</v>
      </c>
      <c r="K20" s="24">
        <f t="shared" si="3"/>
        <v>1345353.03</v>
      </c>
      <c r="L20" s="24">
        <f t="shared" si="3"/>
        <v>1214223.81</v>
      </c>
      <c r="M20" s="24">
        <f t="shared" si="3"/>
        <v>687209.66</v>
      </c>
      <c r="N20" s="24">
        <f t="shared" si="3"/>
        <v>353357.01000000007</v>
      </c>
      <c r="O20" s="24">
        <f t="shared" si="3"/>
        <v>12632485.74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1200135.6</v>
      </c>
      <c r="C21" s="28">
        <f aca="true" t="shared" si="4" ref="C21:N21">ROUND((C15+C16)*C7,2)</f>
        <v>834815.8</v>
      </c>
      <c r="D21" s="28">
        <f t="shared" si="4"/>
        <v>643754.82</v>
      </c>
      <c r="E21" s="28">
        <f t="shared" si="4"/>
        <v>326372.81</v>
      </c>
      <c r="F21" s="28">
        <f t="shared" si="4"/>
        <v>717887.24</v>
      </c>
      <c r="G21" s="28">
        <f t="shared" si="4"/>
        <v>1001947.1</v>
      </c>
      <c r="H21" s="28">
        <f t="shared" si="4"/>
        <v>182431.87</v>
      </c>
      <c r="I21" s="28">
        <f t="shared" si="4"/>
        <v>949497.09</v>
      </c>
      <c r="J21" s="28">
        <f t="shared" si="4"/>
        <v>682267.26</v>
      </c>
      <c r="K21" s="28">
        <f t="shared" si="4"/>
        <v>1042587.88</v>
      </c>
      <c r="L21" s="28">
        <f t="shared" si="4"/>
        <v>897968.76</v>
      </c>
      <c r="M21" s="28">
        <f t="shared" si="4"/>
        <v>531051.65</v>
      </c>
      <c r="N21" s="28">
        <f t="shared" si="4"/>
        <v>308528.01</v>
      </c>
      <c r="O21" s="28">
        <f aca="true" t="shared" si="5" ref="O21:O30">SUM(B21:N21)</f>
        <v>9319245.89</v>
      </c>
    </row>
    <row r="22" spans="1:23" ht="18.75" customHeight="1">
      <c r="A22" s="26" t="s">
        <v>33</v>
      </c>
      <c r="B22" s="28">
        <f>IF(B18&lt;&gt;0,ROUND((B18-1)*B21,2),0)</f>
        <v>246589.51</v>
      </c>
      <c r="C22" s="28">
        <f aca="true" t="shared" si="6" ref="C22:N22">IF(C18&lt;&gt;0,ROUND((C18-1)*C21,2),0)</f>
        <v>211945.27</v>
      </c>
      <c r="D22" s="28">
        <f t="shared" si="6"/>
        <v>247077.82</v>
      </c>
      <c r="E22" s="28">
        <f t="shared" si="6"/>
        <v>-47240.19</v>
      </c>
      <c r="F22" s="28">
        <f t="shared" si="6"/>
        <v>286828.44</v>
      </c>
      <c r="G22" s="28">
        <f t="shared" si="6"/>
        <v>418876.9</v>
      </c>
      <c r="H22" s="28">
        <f t="shared" si="6"/>
        <v>89570.02</v>
      </c>
      <c r="I22" s="28">
        <f t="shared" si="6"/>
        <v>136030.35</v>
      </c>
      <c r="J22" s="28">
        <f t="shared" si="6"/>
        <v>249371.83</v>
      </c>
      <c r="K22" s="28">
        <f t="shared" si="6"/>
        <v>165824.87</v>
      </c>
      <c r="L22" s="28">
        <f t="shared" si="6"/>
        <v>189106.02</v>
      </c>
      <c r="M22" s="28">
        <f t="shared" si="6"/>
        <v>99201.99</v>
      </c>
      <c r="N22" s="28">
        <f t="shared" si="6"/>
        <v>17952.53</v>
      </c>
      <c r="O22" s="28">
        <f t="shared" si="5"/>
        <v>2311135.3600000003</v>
      </c>
      <c r="W22" s="51"/>
    </row>
    <row r="23" spans="1:15" ht="18.75" customHeight="1">
      <c r="A23" s="26" t="s">
        <v>34</v>
      </c>
      <c r="B23" s="28">
        <v>66536.61</v>
      </c>
      <c r="C23" s="28">
        <v>42355.78</v>
      </c>
      <c r="D23" s="28">
        <v>28231.18</v>
      </c>
      <c r="E23" s="28">
        <v>11403</v>
      </c>
      <c r="F23" s="28">
        <v>40134.79</v>
      </c>
      <c r="G23" s="28">
        <v>64944.15</v>
      </c>
      <c r="H23" s="28">
        <v>7919.13</v>
      </c>
      <c r="I23" s="28">
        <v>45982.4</v>
      </c>
      <c r="J23" s="28">
        <v>37599.27</v>
      </c>
      <c r="K23" s="28">
        <v>57157.43</v>
      </c>
      <c r="L23" s="28">
        <v>52167.27</v>
      </c>
      <c r="M23" s="28">
        <v>24920.7</v>
      </c>
      <c r="N23" s="28">
        <v>15927.4</v>
      </c>
      <c r="O23" s="28">
        <f t="shared" si="5"/>
        <v>495279.1100000001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1184.59</v>
      </c>
      <c r="C26" s="28">
        <v>852.56</v>
      </c>
      <c r="D26" s="28">
        <v>720.32</v>
      </c>
      <c r="E26" s="28">
        <v>227.91</v>
      </c>
      <c r="F26" s="28">
        <v>818.8</v>
      </c>
      <c r="G26" s="28">
        <v>1162.08</v>
      </c>
      <c r="H26" s="28">
        <v>219.47</v>
      </c>
      <c r="I26" s="28">
        <v>886.33</v>
      </c>
      <c r="J26" s="28">
        <v>759.71</v>
      </c>
      <c r="K26" s="28">
        <v>1015.76</v>
      </c>
      <c r="L26" s="28">
        <v>914.47</v>
      </c>
      <c r="M26" s="28">
        <v>512.1</v>
      </c>
      <c r="N26" s="28">
        <v>267.31</v>
      </c>
      <c r="O26" s="28">
        <f t="shared" si="5"/>
        <v>9541.41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1031.14</v>
      </c>
      <c r="C27" s="28">
        <v>767.7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677.57</v>
      </c>
      <c r="K27" s="28">
        <v>877.61</v>
      </c>
      <c r="L27" s="28">
        <v>778.96</v>
      </c>
      <c r="M27" s="28">
        <v>440.92</v>
      </c>
      <c r="N27" s="28">
        <v>231.02</v>
      </c>
      <c r="O27" s="28">
        <f t="shared" si="5"/>
        <v>8157.5599999999995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59973.46</v>
      </c>
      <c r="C29" s="28">
        <v>24014.26</v>
      </c>
      <c r="D29" s="28">
        <v>15886.92</v>
      </c>
      <c r="E29" s="28">
        <v>8935.82</v>
      </c>
      <c r="F29" s="28">
        <v>27552.18</v>
      </c>
      <c r="G29" s="28">
        <v>41962.15</v>
      </c>
      <c r="H29" s="28">
        <v>24842.19</v>
      </c>
      <c r="I29" s="28">
        <v>41933.63</v>
      </c>
      <c r="J29" s="28">
        <v>26647.01</v>
      </c>
      <c r="K29" s="28">
        <v>41139.43</v>
      </c>
      <c r="L29" s="28">
        <v>41078.72</v>
      </c>
      <c r="M29" s="28">
        <v>29047.61</v>
      </c>
      <c r="N29" s="28">
        <v>8513.94</v>
      </c>
      <c r="O29" s="28">
        <f t="shared" si="5"/>
        <v>391527.32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34517.6</v>
      </c>
      <c r="L30" s="28">
        <v>30017.24</v>
      </c>
      <c r="M30" s="28">
        <v>0</v>
      </c>
      <c r="N30" s="28">
        <v>0</v>
      </c>
      <c r="O30" s="28">
        <f t="shared" si="5"/>
        <v>64534.84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-114631.6</v>
      </c>
      <c r="C32" s="28">
        <f aca="true" t="shared" si="7" ref="C32:O32">+C33+C35+C48+C49+C50+C55-C56</f>
        <v>-96744</v>
      </c>
      <c r="D32" s="28">
        <f t="shared" si="7"/>
        <v>-77480.8</v>
      </c>
      <c r="E32" s="28">
        <f t="shared" si="7"/>
        <v>-23657.6</v>
      </c>
      <c r="F32" s="28">
        <f t="shared" si="7"/>
        <v>-75756.8</v>
      </c>
      <c r="G32" s="28">
        <f t="shared" si="7"/>
        <v>-118389.2</v>
      </c>
      <c r="H32" s="28">
        <f t="shared" si="7"/>
        <v>-19789.6</v>
      </c>
      <c r="I32" s="28">
        <f t="shared" si="7"/>
        <v>-94195.2</v>
      </c>
      <c r="J32" s="28">
        <f t="shared" si="7"/>
        <v>-81991.6</v>
      </c>
      <c r="K32" s="28">
        <f t="shared" si="7"/>
        <v>-91205.2</v>
      </c>
      <c r="L32" s="28">
        <f t="shared" si="7"/>
        <v>-80134.8</v>
      </c>
      <c r="M32" s="28">
        <f t="shared" si="7"/>
        <v>-55271.2</v>
      </c>
      <c r="N32" s="28">
        <f t="shared" si="7"/>
        <v>-28955.2</v>
      </c>
      <c r="O32" s="28">
        <f t="shared" si="7"/>
        <v>-958202.8</v>
      </c>
    </row>
    <row r="33" spans="1:15" ht="18.75" customHeight="1">
      <c r="A33" s="26" t="s">
        <v>38</v>
      </c>
      <c r="B33" s="29">
        <f>+B34</f>
        <v>-42631.6</v>
      </c>
      <c r="C33" s="29">
        <f>+C34</f>
        <v>-43494</v>
      </c>
      <c r="D33" s="29">
        <f aca="true" t="shared" si="8" ref="D33:O33">+D34</f>
        <v>-24230.8</v>
      </c>
      <c r="E33" s="29">
        <f t="shared" si="8"/>
        <v>-8157.6</v>
      </c>
      <c r="F33" s="29">
        <f t="shared" si="8"/>
        <v>-25506.8</v>
      </c>
      <c r="G33" s="29">
        <f t="shared" si="8"/>
        <v>-54639.2</v>
      </c>
      <c r="H33" s="29">
        <f t="shared" si="8"/>
        <v>-8289.6</v>
      </c>
      <c r="I33" s="29">
        <f t="shared" si="8"/>
        <v>-61195.2</v>
      </c>
      <c r="J33" s="29">
        <f t="shared" si="8"/>
        <v>-34491.6</v>
      </c>
      <c r="K33" s="29">
        <f t="shared" si="8"/>
        <v>-21705.2</v>
      </c>
      <c r="L33" s="29">
        <f t="shared" si="8"/>
        <v>-16134.8</v>
      </c>
      <c r="M33" s="29">
        <f t="shared" si="8"/>
        <v>-24521.2</v>
      </c>
      <c r="N33" s="29">
        <f t="shared" si="8"/>
        <v>-16205.2</v>
      </c>
      <c r="O33" s="29">
        <f t="shared" si="8"/>
        <v>-381202.8</v>
      </c>
    </row>
    <row r="34" spans="1:26" ht="18.75" customHeight="1">
      <c r="A34" s="27" t="s">
        <v>39</v>
      </c>
      <c r="B34" s="16">
        <f>ROUND((-B9)*$G$3,2)</f>
        <v>-42631.6</v>
      </c>
      <c r="C34" s="16">
        <f aca="true" t="shared" si="9" ref="C34:N34">ROUND((-C9)*$G$3,2)</f>
        <v>-43494</v>
      </c>
      <c r="D34" s="16">
        <f t="shared" si="9"/>
        <v>-24230.8</v>
      </c>
      <c r="E34" s="16">
        <f t="shared" si="9"/>
        <v>-8157.6</v>
      </c>
      <c r="F34" s="16">
        <f t="shared" si="9"/>
        <v>-25506.8</v>
      </c>
      <c r="G34" s="16">
        <f t="shared" si="9"/>
        <v>-54639.2</v>
      </c>
      <c r="H34" s="16">
        <f t="shared" si="9"/>
        <v>-8289.6</v>
      </c>
      <c r="I34" s="16">
        <f t="shared" si="9"/>
        <v>-61195.2</v>
      </c>
      <c r="J34" s="16">
        <f t="shared" si="9"/>
        <v>-34491.6</v>
      </c>
      <c r="K34" s="16">
        <f t="shared" si="9"/>
        <v>-21705.2</v>
      </c>
      <c r="L34" s="16">
        <f t="shared" si="9"/>
        <v>-16134.8</v>
      </c>
      <c r="M34" s="16">
        <f t="shared" si="9"/>
        <v>-24521.2</v>
      </c>
      <c r="N34" s="16">
        <f t="shared" si="9"/>
        <v>-16205.2</v>
      </c>
      <c r="O34" s="30">
        <f aca="true" t="shared" si="10" ref="O34:O56">SUM(B34:N34)</f>
        <v>-381202.8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-72000</v>
      </c>
      <c r="C35" s="29">
        <f aca="true" t="shared" si="11" ref="C35:O35">SUM(C36:C46)</f>
        <v>-53250</v>
      </c>
      <c r="D35" s="29">
        <f t="shared" si="11"/>
        <v>-53250</v>
      </c>
      <c r="E35" s="29">
        <f t="shared" si="11"/>
        <v>-15500</v>
      </c>
      <c r="F35" s="29">
        <f t="shared" si="11"/>
        <v>-50250</v>
      </c>
      <c r="G35" s="29">
        <f t="shared" si="11"/>
        <v>-63750</v>
      </c>
      <c r="H35" s="29">
        <f t="shared" si="11"/>
        <v>-11500</v>
      </c>
      <c r="I35" s="29">
        <f t="shared" si="11"/>
        <v>-33000</v>
      </c>
      <c r="J35" s="29">
        <f t="shared" si="11"/>
        <v>-47500</v>
      </c>
      <c r="K35" s="29">
        <f t="shared" si="11"/>
        <v>-69500</v>
      </c>
      <c r="L35" s="29">
        <f t="shared" si="11"/>
        <v>-64000</v>
      </c>
      <c r="M35" s="29">
        <f t="shared" si="11"/>
        <v>-30750</v>
      </c>
      <c r="N35" s="29">
        <f t="shared" si="11"/>
        <v>-12750</v>
      </c>
      <c r="O35" s="29">
        <f t="shared" si="11"/>
        <v>-577000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-72000</v>
      </c>
      <c r="C42" s="31">
        <v>-53250</v>
      </c>
      <c r="D42" s="31">
        <v>-53250</v>
      </c>
      <c r="E42" s="31">
        <v>-15500</v>
      </c>
      <c r="F42" s="31">
        <v>-50250</v>
      </c>
      <c r="G42" s="31">
        <v>-63750</v>
      </c>
      <c r="H42" s="31">
        <v>-11500</v>
      </c>
      <c r="I42" s="31">
        <v>-33000</v>
      </c>
      <c r="J42" s="31">
        <v>-47500</v>
      </c>
      <c r="K42" s="31">
        <v>-1158500</v>
      </c>
      <c r="L42" s="31">
        <v>-1054000</v>
      </c>
      <c r="M42" s="31">
        <v>-30750</v>
      </c>
      <c r="N42" s="31">
        <v>-12750</v>
      </c>
      <c r="O42" s="31">
        <f t="shared" si="10"/>
        <v>-2656000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1464958.33</v>
      </c>
      <c r="C54" s="34">
        <f aca="true" t="shared" si="13" ref="C54:N54">+C20+C32</f>
        <v>1022023.5400000003</v>
      </c>
      <c r="D54" s="34">
        <f t="shared" si="13"/>
        <v>861006.7</v>
      </c>
      <c r="E54" s="34">
        <f t="shared" si="13"/>
        <v>278172.39999999997</v>
      </c>
      <c r="F54" s="34">
        <f t="shared" si="13"/>
        <v>1000287.3</v>
      </c>
      <c r="G54" s="34">
        <f t="shared" si="13"/>
        <v>1413670.76</v>
      </c>
      <c r="H54" s="34">
        <f t="shared" si="13"/>
        <v>287270.00000000006</v>
      </c>
      <c r="I54" s="34">
        <f t="shared" si="13"/>
        <v>1084838.0499999998</v>
      </c>
      <c r="J54" s="34">
        <f t="shared" si="13"/>
        <v>917478.75</v>
      </c>
      <c r="K54" s="34">
        <f t="shared" si="13"/>
        <v>1254147.83</v>
      </c>
      <c r="L54" s="34">
        <f t="shared" si="13"/>
        <v>1134089.01</v>
      </c>
      <c r="M54" s="34">
        <f t="shared" si="13"/>
        <v>631938.4600000001</v>
      </c>
      <c r="N54" s="34">
        <f t="shared" si="13"/>
        <v>324401.81000000006</v>
      </c>
      <c r="O54" s="34">
        <f>SUM(B54:N54)</f>
        <v>11674282.940000001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1464958.3399999999</v>
      </c>
      <c r="C60" s="42">
        <f t="shared" si="14"/>
        <v>1022023.54</v>
      </c>
      <c r="D60" s="42">
        <f t="shared" si="14"/>
        <v>861006.71</v>
      </c>
      <c r="E60" s="42">
        <f t="shared" si="14"/>
        <v>278172.4</v>
      </c>
      <c r="F60" s="42">
        <f t="shared" si="14"/>
        <v>1000287.3</v>
      </c>
      <c r="G60" s="42">
        <f t="shared" si="14"/>
        <v>1413670.75</v>
      </c>
      <c r="H60" s="42">
        <f t="shared" si="14"/>
        <v>287269.99</v>
      </c>
      <c r="I60" s="42">
        <f t="shared" si="14"/>
        <v>1084838.05</v>
      </c>
      <c r="J60" s="42">
        <f t="shared" si="14"/>
        <v>917478.75</v>
      </c>
      <c r="K60" s="42">
        <f t="shared" si="14"/>
        <v>1254147.83</v>
      </c>
      <c r="L60" s="42">
        <f t="shared" si="14"/>
        <v>1134089.01</v>
      </c>
      <c r="M60" s="42">
        <f t="shared" si="14"/>
        <v>631938.46</v>
      </c>
      <c r="N60" s="42">
        <f t="shared" si="14"/>
        <v>324401.81</v>
      </c>
      <c r="O60" s="34">
        <f t="shared" si="14"/>
        <v>11674282.94</v>
      </c>
      <c r="Q60"/>
    </row>
    <row r="61" spans="1:18" ht="18.75" customHeight="1">
      <c r="A61" s="26" t="s">
        <v>54</v>
      </c>
      <c r="B61" s="42">
        <v>1198011.21</v>
      </c>
      <c r="C61" s="42">
        <v>725614.78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1923625.99</v>
      </c>
      <c r="P61"/>
      <c r="Q61"/>
      <c r="R61" s="41"/>
    </row>
    <row r="62" spans="1:16" ht="18.75" customHeight="1">
      <c r="A62" s="26" t="s">
        <v>55</v>
      </c>
      <c r="B62" s="42">
        <v>266947.13</v>
      </c>
      <c r="C62" s="42">
        <v>296408.76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563355.89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861006.71</v>
      </c>
      <c r="E63" s="43">
        <v>0</v>
      </c>
      <c r="F63" s="43">
        <v>0</v>
      </c>
      <c r="G63" s="43">
        <v>0</v>
      </c>
      <c r="H63" s="42">
        <v>287269.99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1148276.7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278172.4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278172.4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1000287.3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1000287.3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1413670.75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1413670.75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1084838.05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1084838.05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917478.75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917478.75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1254147.83</v>
      </c>
      <c r="L69" s="29">
        <v>1134089.01</v>
      </c>
      <c r="M69" s="43">
        <v>0</v>
      </c>
      <c r="N69" s="43">
        <v>0</v>
      </c>
      <c r="O69" s="34">
        <f t="shared" si="15"/>
        <v>2388236.84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631938.46</v>
      </c>
      <c r="N70" s="43">
        <v>0</v>
      </c>
      <c r="O70" s="34">
        <f t="shared" si="15"/>
        <v>631938.46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324401.81</v>
      </c>
      <c r="O71" s="46">
        <f t="shared" si="15"/>
        <v>324401.81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2023-11-24T21:59:55Z</dcterms:modified>
  <cp:category/>
  <cp:version/>
  <cp:contentType/>
  <cp:contentStatus/>
</cp:coreProperties>
</file>