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<sst xmlns="http://schemas.openxmlformats.org/spreadsheetml/2006/main" count="89" uniqueCount="86">
  <si>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</si>
  <si>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</si>
  <si>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</si>
  <si>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</si>
  <si>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</si>
  <si>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</si>
  <si>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</si>
  <si>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</si>
  <si>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</si>
  <si>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</si>
  <si>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</si>
  <si>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</si>
  <si>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</si>
  <si>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</si>
  <si>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</si>
  <si>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</si>
  <si>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</si>
  <si>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</si>
  <si>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</si>
  <si>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</si>
  <si>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</si>
  <si>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</si>
  <si>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</si>
  <si>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</si>
  <si>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</si>
  <si>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</si>
  <si>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</si>
  <si>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</si>
  <si>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</si>
  <si>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</si>
  <si>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</si>
  <si>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</si>
  <si>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</si>
  <si>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</si>
  <si>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</si>
  <si>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</si>
  <si>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</si>
  <si>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</si>
  <si>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</si>
  <si>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</si>
  <si>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</si>
  <si>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</si>
  <si>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</si>
  <si>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</si>
  <si>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</si>
  <si>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</si>
  <si>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</si>
  <si>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</si>
  <si>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</si>
  <si>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</si>
  <si>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</si>
  <si>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</si>
  <si>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</si>
  <si>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</si>
  <si>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</si>
  <si>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</si>
  <si>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</si>
  <si>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</si>
  <si>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</si>
  <si>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</si>
  <si>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</si>
  <si>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</si>
  <si>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</si>
  <si>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</si>
  <si>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</si>
  <si>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</si>
  <si>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</si>
  <si>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</si>
  <si>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</si>
  <si>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</si>
  <si>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</si>
  <si>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</si>
  <si>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</si>
  <si>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</si>
  <si>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</si>
  <si>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</si>
  <si>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</si>
  <si>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</si>
  <si>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</si>
  <si>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</si>
  <si>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</si>
  <si>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</si>
  <si>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</si>
  <si>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</si>
  <si>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15/11/23 - VENCIMENTO 23/11/23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</si>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</sst>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195668</v>
      </c>
      <c r="C7" s="9">
        <f t="shared" si="0"/>
        <v>131170</v>
      </c>
      <c r="D7" s="9">
        <f t="shared" si="0"/>
        <v>123086</v>
      </c>
      <c r="E7" s="9">
        <f t="shared" si="0"/>
        <v>34187</v>
      </c>
      <c r="F7" s="9">
        <f t="shared" si="0"/>
        <v>108495</v>
      </c>
      <c r="G7" s="9">
        <f t="shared" si="0"/>
        <v>171239</v>
      </c>
      <c r="H7" s="9">
        <f t="shared" si="0"/>
        <v>24566</v>
      </c>
      <c r="I7" s="9">
        <f t="shared" si="0"/>
        <v>137652</v>
      </c>
      <c r="J7" s="9">
        <f t="shared" si="0"/>
        <v>107099</v>
      </c>
      <c r="K7" s="9">
        <f t="shared" si="0"/>
        <v>178742</v>
      </c>
      <c r="L7" s="9">
        <f t="shared" si="0"/>
        <v>131767</v>
      </c>
      <c r="M7" s="9">
        <f t="shared" si="0"/>
        <v>61050</v>
      </c>
      <c r="N7" s="9">
        <f t="shared" si="0"/>
        <v>38757</v>
      </c>
      <c r="O7" s="9">
        <f t="shared" si="0"/>
        <v>1443478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6431</v>
      </c>
      <c r="C8" s="11">
        <f t="shared" si="1"/>
        <v>6003</v>
      </c>
      <c r="D8" s="11">
        <f t="shared" si="1"/>
        <v>3363</v>
      </c>
      <c r="E8" s="11">
        <f t="shared" si="1"/>
        <v>1040</v>
      </c>
      <c r="F8" s="11">
        <f t="shared" si="1"/>
        <v>3581</v>
      </c>
      <c r="G8" s="11">
        <f t="shared" si="1"/>
        <v>7331</v>
      </c>
      <c r="H8" s="11">
        <f t="shared" si="1"/>
        <v>1053</v>
      </c>
      <c r="I8" s="11">
        <f t="shared" si="1"/>
        <v>8009</v>
      </c>
      <c r="J8" s="11">
        <f t="shared" si="1"/>
        <v>4505</v>
      </c>
      <c r="K8" s="11">
        <f t="shared" si="1"/>
        <v>3331</v>
      </c>
      <c r="L8" s="11">
        <f t="shared" si="1"/>
        <v>2181</v>
      </c>
      <c r="M8" s="11">
        <f t="shared" si="1"/>
        <v>2895</v>
      </c>
      <c r="N8" s="11">
        <f t="shared" si="1"/>
        <v>1896</v>
      </c>
      <c r="O8" s="11">
        <f t="shared" si="1"/>
        <v>51619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6431</v>
      </c>
      <c r="C9" s="11">
        <v>6003</v>
      </c>
      <c r="D9" s="11">
        <v>3363</v>
      </c>
      <c r="E9" s="11">
        <v>1040</v>
      </c>
      <c r="F9" s="11">
        <v>3581</v>
      </c>
      <c r="G9" s="11">
        <v>7331</v>
      </c>
      <c r="H9" s="11">
        <v>1053</v>
      </c>
      <c r="I9" s="11">
        <v>8009</v>
      </c>
      <c r="J9" s="11">
        <v>4505</v>
      </c>
      <c r="K9" s="11">
        <v>3331</v>
      </c>
      <c r="L9" s="11">
        <v>2181</v>
      </c>
      <c r="M9" s="11">
        <v>2895</v>
      </c>
      <c r="N9" s="11">
        <v>1888</v>
      </c>
      <c r="O9" s="11">
        <f>SUM(B9:N9)</f>
        <v>51611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8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189237</v>
      </c>
      <c r="C11" s="13">
        <v>125167</v>
      </c>
      <c r="D11" s="13">
        <v>119723</v>
      </c>
      <c r="E11" s="13">
        <v>33147</v>
      </c>
      <c r="F11" s="13">
        <v>104914</v>
      </c>
      <c r="G11" s="13">
        <v>163908</v>
      </c>
      <c r="H11" s="13">
        <v>23513</v>
      </c>
      <c r="I11" s="13">
        <v>129643</v>
      </c>
      <c r="J11" s="13">
        <v>102594</v>
      </c>
      <c r="K11" s="13">
        <v>175411</v>
      </c>
      <c r="L11" s="13">
        <v>129586</v>
      </c>
      <c r="M11" s="13">
        <v>58155</v>
      </c>
      <c r="N11" s="13">
        <v>36861</v>
      </c>
      <c r="O11" s="11">
        <f>SUM(B11:N11)</f>
        <v>1391859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14322</v>
      </c>
      <c r="C12" s="13">
        <v>12293</v>
      </c>
      <c r="D12" s="13">
        <v>10172</v>
      </c>
      <c r="E12" s="13">
        <v>3693</v>
      </c>
      <c r="F12" s="13">
        <v>10258</v>
      </c>
      <c r="G12" s="13">
        <v>17254</v>
      </c>
      <c r="H12" s="13">
        <v>2675</v>
      </c>
      <c r="I12" s="13">
        <v>12870</v>
      </c>
      <c r="J12" s="13">
        <v>9349</v>
      </c>
      <c r="K12" s="13">
        <v>12036</v>
      </c>
      <c r="L12" s="13">
        <v>9169</v>
      </c>
      <c r="M12" s="13">
        <v>3388</v>
      </c>
      <c r="N12" s="13">
        <v>1681</v>
      </c>
      <c r="O12" s="11">
        <f>SUM(B12:N12)</f>
        <v>119160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174915</v>
      </c>
      <c r="C13" s="15">
        <f t="shared" si="2"/>
        <v>112874</v>
      </c>
      <c r="D13" s="15">
        <f t="shared" si="2"/>
        <v>109551</v>
      </c>
      <c r="E13" s="15">
        <f t="shared" si="2"/>
        <v>29454</v>
      </c>
      <c r="F13" s="15">
        <f t="shared" si="2"/>
        <v>94656</v>
      </c>
      <c r="G13" s="15">
        <f t="shared" si="2"/>
        <v>146654</v>
      </c>
      <c r="H13" s="15">
        <f t="shared" si="2"/>
        <v>20838</v>
      </c>
      <c r="I13" s="15">
        <f t="shared" si="2"/>
        <v>116773</v>
      </c>
      <c r="J13" s="15">
        <f t="shared" si="2"/>
        <v>93245</v>
      </c>
      <c r="K13" s="15">
        <f t="shared" si="2"/>
        <v>163375</v>
      </c>
      <c r="L13" s="15">
        <f t="shared" si="2"/>
        <v>120417</v>
      </c>
      <c r="M13" s="15">
        <f t="shared" si="2"/>
        <v>54767</v>
      </c>
      <c r="N13" s="15">
        <f t="shared" si="2"/>
        <v>35180</v>
      </c>
      <c r="O13" s="11">
        <f>SUM(B13:N13)</f>
        <v>1272699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1.211062647417581</v>
      </c>
      <c r="C18" s="19">
        <v>1.2889026241461</v>
      </c>
      <c r="D18" s="19">
        <v>1.476855169084263</v>
      </c>
      <c r="E18" s="19">
        <v>0.882064021981747</v>
      </c>
      <c r="F18" s="19">
        <v>1.349300194180046</v>
      </c>
      <c r="G18" s="19">
        <v>1.400779519640779</v>
      </c>
      <c r="H18" s="19">
        <v>1.53368899131145</v>
      </c>
      <c r="I18" s="19">
        <v>1.1423874561587</v>
      </c>
      <c r="J18" s="19">
        <v>1.406962357493217</v>
      </c>
      <c r="K18" s="19">
        <v>1.19058139551919</v>
      </c>
      <c r="L18" s="19">
        <v>1.263195330024233</v>
      </c>
      <c r="M18" s="19">
        <v>1.209240209607893</v>
      </c>
      <c r="N18" s="19">
        <v>1.041374701802819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808804.48</v>
      </c>
      <c r="C20" s="24">
        <f aca="true" t="shared" si="3" ref="C20:N20">SUM(C21:C31)</f>
        <v>576292.34</v>
      </c>
      <c r="D20" s="24">
        <f t="shared" si="3"/>
        <v>526891.0900000001</v>
      </c>
      <c r="E20" s="24">
        <f t="shared" si="3"/>
        <v>157267.25999999998</v>
      </c>
      <c r="F20" s="24">
        <f t="shared" si="3"/>
        <v>512537.58</v>
      </c>
      <c r="G20" s="24">
        <f t="shared" si="3"/>
        <v>696785.0500000002</v>
      </c>
      <c r="H20" s="24">
        <f t="shared" si="3"/>
        <v>162356.16999999998</v>
      </c>
      <c r="I20" s="24">
        <f t="shared" si="3"/>
        <v>549586.86</v>
      </c>
      <c r="J20" s="24">
        <f t="shared" si="3"/>
        <v>512600.75000000006</v>
      </c>
      <c r="K20" s="24">
        <f t="shared" si="3"/>
        <v>730595.1700000002</v>
      </c>
      <c r="L20" s="24">
        <f t="shared" si="3"/>
        <v>654617.7999999999</v>
      </c>
      <c r="M20" s="24">
        <f t="shared" si="3"/>
        <v>328983.3999999999</v>
      </c>
      <c r="N20" s="24">
        <f t="shared" si="3"/>
        <v>158820.12</v>
      </c>
      <c r="O20" s="24">
        <f>O21+O22+O23+O24+O25+O26+O27+O28+O29</f>
        <v>6309934.79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577611.94</v>
      </c>
      <c r="C21" s="28">
        <f aca="true" t="shared" si="4" ref="C21:N21">ROUND((C15+C16)*C7,2)</f>
        <v>400016.03</v>
      </c>
      <c r="D21" s="28">
        <f t="shared" si="4"/>
        <v>329193.51</v>
      </c>
      <c r="E21" s="28">
        <f t="shared" si="4"/>
        <v>156200.4</v>
      </c>
      <c r="F21" s="28">
        <f t="shared" si="4"/>
        <v>336323.65</v>
      </c>
      <c r="G21" s="28">
        <f t="shared" si="4"/>
        <v>436762.19</v>
      </c>
      <c r="H21" s="28">
        <f t="shared" si="4"/>
        <v>84128.72</v>
      </c>
      <c r="I21" s="28">
        <f t="shared" si="4"/>
        <v>416824.02</v>
      </c>
      <c r="J21" s="28">
        <f t="shared" si="4"/>
        <v>326191.42</v>
      </c>
      <c r="K21" s="28">
        <f t="shared" si="4"/>
        <v>514580.34</v>
      </c>
      <c r="L21" s="28">
        <f t="shared" si="4"/>
        <v>431932.23</v>
      </c>
      <c r="M21" s="28">
        <f t="shared" si="4"/>
        <v>230921.63</v>
      </c>
      <c r="N21" s="28">
        <f t="shared" si="4"/>
        <v>132421.04</v>
      </c>
      <c r="O21" s="28">
        <f aca="true" t="shared" si="5" ref="O21:O30">SUM(B21:N21)</f>
        <v>4373107.12</v>
      </c>
    </row>
    <row r="22" spans="1:23" ht="18.75" customHeight="1">
      <c r="A22" s="26" t="s">
        <v>33</v>
      </c>
      <c r="B22" s="28">
        <f>IF(B18&lt;&gt;0,ROUND((B18-1)*B21,2),0)</f>
        <v>121912.31</v>
      </c>
      <c r="C22" s="28">
        <f aca="true" t="shared" si="6" ref="C22:N22">IF(C18&lt;&gt;0,ROUND((C18-1)*C21,2),0)</f>
        <v>115565.68</v>
      </c>
      <c r="D22" s="28">
        <f t="shared" si="6"/>
        <v>156977.63</v>
      </c>
      <c r="E22" s="28">
        <f t="shared" si="6"/>
        <v>-18421.65</v>
      </c>
      <c r="F22" s="28">
        <f t="shared" si="6"/>
        <v>117477.92</v>
      </c>
      <c r="G22" s="28">
        <f t="shared" si="6"/>
        <v>175045.34</v>
      </c>
      <c r="H22" s="28">
        <f t="shared" si="6"/>
        <v>44898.57</v>
      </c>
      <c r="I22" s="28">
        <f t="shared" si="6"/>
        <v>59350.51</v>
      </c>
      <c r="J22" s="28">
        <f t="shared" si="6"/>
        <v>132747.63</v>
      </c>
      <c r="K22" s="28">
        <f t="shared" si="6"/>
        <v>98069.44</v>
      </c>
      <c r="L22" s="28">
        <f t="shared" si="6"/>
        <v>113682.55</v>
      </c>
      <c r="M22" s="28">
        <f t="shared" si="6"/>
        <v>48318.09</v>
      </c>
      <c r="N22" s="28">
        <f t="shared" si="6"/>
        <v>5478.88</v>
      </c>
      <c r="O22" s="28">
        <f t="shared" si="5"/>
        <v>1171102.9</v>
      </c>
      <c r="W22" s="51"/>
    </row>
    <row r="23" spans="1:15" ht="18.75" customHeight="1">
      <c r="A23" s="26" t="s">
        <v>34</v>
      </c>
      <c r="B23" s="28">
        <v>42800.08</v>
      </c>
      <c r="C23" s="28">
        <v>30924.87</v>
      </c>
      <c r="D23" s="28">
        <v>21104.94</v>
      </c>
      <c r="E23" s="28">
        <v>8157.55</v>
      </c>
      <c r="F23" s="28">
        <v>27494.55</v>
      </c>
      <c r="G23" s="28">
        <v>38677.27</v>
      </c>
      <c r="H23" s="28">
        <v>6164.97</v>
      </c>
      <c r="I23" s="28">
        <v>25869.22</v>
      </c>
      <c r="J23" s="28">
        <v>23319.97</v>
      </c>
      <c r="K23" s="28">
        <v>37119.41</v>
      </c>
      <c r="L23" s="28">
        <v>32996.4</v>
      </c>
      <c r="M23" s="28">
        <v>17685.85</v>
      </c>
      <c r="N23" s="28">
        <v>9973.97</v>
      </c>
      <c r="O23" s="28">
        <f t="shared" si="5"/>
        <v>322289.05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1336.53</v>
      </c>
      <c r="C26" s="28">
        <v>987.62</v>
      </c>
      <c r="D26" s="28">
        <v>911.65</v>
      </c>
      <c r="E26" s="28">
        <v>264.49</v>
      </c>
      <c r="F26" s="28">
        <v>866.63</v>
      </c>
      <c r="G26" s="28">
        <v>1170.52</v>
      </c>
      <c r="H26" s="28">
        <v>244.8</v>
      </c>
      <c r="I26" s="28">
        <v>906.03</v>
      </c>
      <c r="J26" s="28">
        <v>869.45</v>
      </c>
      <c r="K26" s="28">
        <v>1232.42</v>
      </c>
      <c r="L26" s="28">
        <v>1097.36</v>
      </c>
      <c r="M26" s="28">
        <v>534.61</v>
      </c>
      <c r="N26" s="28">
        <v>264.47</v>
      </c>
      <c r="O26" s="28">
        <f t="shared" si="5"/>
        <v>10686.58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877.61</v>
      </c>
      <c r="L27" s="28">
        <v>778.96</v>
      </c>
      <c r="M27" s="28">
        <v>440.92</v>
      </c>
      <c r="N27" s="28">
        <v>231.02</v>
      </c>
      <c r="O27" s="28">
        <f t="shared" si="5"/>
        <v>8157.57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30859.21</v>
      </c>
      <c r="M30" s="28">
        <v>0</v>
      </c>
      <c r="N30" s="28">
        <v>0</v>
      </c>
      <c r="O30" s="28">
        <f t="shared" si="5"/>
        <v>66203.28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-28296.4</v>
      </c>
      <c r="C32" s="28">
        <f aca="true" t="shared" si="7" ref="C32:O32">+C33+C35+C48+C49+C50+C55-C56</f>
        <v>-26413.2</v>
      </c>
      <c r="D32" s="28">
        <f t="shared" si="7"/>
        <v>-14797.2</v>
      </c>
      <c r="E32" s="28">
        <f t="shared" si="7"/>
        <v>-4576</v>
      </c>
      <c r="F32" s="28">
        <f t="shared" si="7"/>
        <v>-15756.4</v>
      </c>
      <c r="G32" s="28">
        <f t="shared" si="7"/>
        <v>-32256.4</v>
      </c>
      <c r="H32" s="28">
        <f t="shared" si="7"/>
        <v>-4633.2</v>
      </c>
      <c r="I32" s="28">
        <f t="shared" si="7"/>
        <v>-35239.6</v>
      </c>
      <c r="J32" s="28">
        <f t="shared" si="7"/>
        <v>-19822</v>
      </c>
      <c r="K32" s="28">
        <f t="shared" si="7"/>
        <v>-419656.4</v>
      </c>
      <c r="L32" s="28">
        <f t="shared" si="7"/>
        <v>-378596.4</v>
      </c>
      <c r="M32" s="28">
        <f t="shared" si="7"/>
        <v>-12738</v>
      </c>
      <c r="N32" s="28">
        <f t="shared" si="7"/>
        <v>-8307.2</v>
      </c>
      <c r="O32" s="28">
        <f t="shared" si="7"/>
        <v>-1001088.4</v>
      </c>
    </row>
    <row r="33" spans="1:15" ht="18.75" customHeight="1">
      <c r="A33" s="26" t="s">
        <v>38</v>
      </c>
      <c r="B33" s="29">
        <f>+B34</f>
        <v>-28296.4</v>
      </c>
      <c r="C33" s="29">
        <f>+C34</f>
        <v>-26413.2</v>
      </c>
      <c r="D33" s="29">
        <f aca="true" t="shared" si="8" ref="D33:O33">+D34</f>
        <v>-14797.2</v>
      </c>
      <c r="E33" s="29">
        <f t="shared" si="8"/>
        <v>-4576</v>
      </c>
      <c r="F33" s="29">
        <f t="shared" si="8"/>
        <v>-15756.4</v>
      </c>
      <c r="G33" s="29">
        <f t="shared" si="8"/>
        <v>-32256.4</v>
      </c>
      <c r="H33" s="29">
        <f t="shared" si="8"/>
        <v>-4633.2</v>
      </c>
      <c r="I33" s="29">
        <f t="shared" si="8"/>
        <v>-35239.6</v>
      </c>
      <c r="J33" s="29">
        <f t="shared" si="8"/>
        <v>-19822</v>
      </c>
      <c r="K33" s="29">
        <f t="shared" si="8"/>
        <v>-14656.4</v>
      </c>
      <c r="L33" s="29">
        <f t="shared" si="8"/>
        <v>-9596.4</v>
      </c>
      <c r="M33" s="29">
        <f t="shared" si="8"/>
        <v>-12738</v>
      </c>
      <c r="N33" s="29">
        <f t="shared" si="8"/>
        <v>-8307.2</v>
      </c>
      <c r="O33" s="29">
        <f t="shared" si="8"/>
        <v>-227088.4</v>
      </c>
    </row>
    <row r="34" spans="1:26" ht="18.75" customHeight="1">
      <c r="A34" s="27" t="s">
        <v>39</v>
      </c>
      <c r="B34" s="16">
        <f>ROUND((-B9)*$G$3,2)</f>
        <v>-28296.4</v>
      </c>
      <c r="C34" s="16">
        <f aca="true" t="shared" si="9" ref="C34:N34">ROUND((-C9)*$G$3,2)</f>
        <v>-26413.2</v>
      </c>
      <c r="D34" s="16">
        <f t="shared" si="9"/>
        <v>-14797.2</v>
      </c>
      <c r="E34" s="16">
        <f t="shared" si="9"/>
        <v>-4576</v>
      </c>
      <c r="F34" s="16">
        <f t="shared" si="9"/>
        <v>-15756.4</v>
      </c>
      <c r="G34" s="16">
        <f t="shared" si="9"/>
        <v>-32256.4</v>
      </c>
      <c r="H34" s="16">
        <f t="shared" si="9"/>
        <v>-4633.2</v>
      </c>
      <c r="I34" s="16">
        <f t="shared" si="9"/>
        <v>-35239.6</v>
      </c>
      <c r="J34" s="16">
        <f t="shared" si="9"/>
        <v>-19822</v>
      </c>
      <c r="K34" s="16">
        <f t="shared" si="9"/>
        <v>-14656.4</v>
      </c>
      <c r="L34" s="16">
        <f t="shared" si="9"/>
        <v>-9596.4</v>
      </c>
      <c r="M34" s="16">
        <f t="shared" si="9"/>
        <v>-12738</v>
      </c>
      <c r="N34" s="16">
        <f t="shared" si="9"/>
        <v>-8307.2</v>
      </c>
      <c r="O34" s="30">
        <f aca="true" t="shared" si="10" ref="O34:O56">SUM(B34:N34)</f>
        <v>-227088.4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-774000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-774000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780508.08</v>
      </c>
      <c r="C54" s="34">
        <f aca="true" t="shared" si="13" ref="C54:N54">+C20+C32</f>
        <v>549879.14</v>
      </c>
      <c r="D54" s="34">
        <f t="shared" si="13"/>
        <v>512093.8900000001</v>
      </c>
      <c r="E54" s="34">
        <f t="shared" si="13"/>
        <v>152691.25999999998</v>
      </c>
      <c r="F54" s="34">
        <f t="shared" si="13"/>
        <v>496781.18</v>
      </c>
      <c r="G54" s="34">
        <f t="shared" si="13"/>
        <v>664528.6500000001</v>
      </c>
      <c r="H54" s="34">
        <f t="shared" si="13"/>
        <v>157722.96999999997</v>
      </c>
      <c r="I54" s="34">
        <f t="shared" si="13"/>
        <v>514347.26</v>
      </c>
      <c r="J54" s="34">
        <f t="shared" si="13"/>
        <v>492778.75000000006</v>
      </c>
      <c r="K54" s="34">
        <f t="shared" si="13"/>
        <v>310938.77000000014</v>
      </c>
      <c r="L54" s="34">
        <f t="shared" si="13"/>
        <v>276021.3999999999</v>
      </c>
      <c r="M54" s="34">
        <f t="shared" si="13"/>
        <v>316245.3999999999</v>
      </c>
      <c r="N54" s="34">
        <f t="shared" si="13"/>
        <v>150512.91999999998</v>
      </c>
      <c r="O54" s="34">
        <f>SUM(B54:N54)</f>
        <v>5375049.67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780508.07</v>
      </c>
      <c r="C60" s="42">
        <f t="shared" si="14"/>
        <v>549879.14</v>
      </c>
      <c r="D60" s="42">
        <f t="shared" si="14"/>
        <v>512093.88</v>
      </c>
      <c r="E60" s="42">
        <f t="shared" si="14"/>
        <v>152691.27</v>
      </c>
      <c r="F60" s="42">
        <f t="shared" si="14"/>
        <v>496781.18</v>
      </c>
      <c r="G60" s="42">
        <f t="shared" si="14"/>
        <v>664528.66</v>
      </c>
      <c r="H60" s="42">
        <f t="shared" si="14"/>
        <v>157722.98</v>
      </c>
      <c r="I60" s="42">
        <f t="shared" si="14"/>
        <v>514347.26</v>
      </c>
      <c r="J60" s="42">
        <f t="shared" si="14"/>
        <v>492778.76</v>
      </c>
      <c r="K60" s="42">
        <f t="shared" si="14"/>
        <v>310938.77</v>
      </c>
      <c r="L60" s="42">
        <f t="shared" si="14"/>
        <v>276021.39</v>
      </c>
      <c r="M60" s="42">
        <f t="shared" si="14"/>
        <v>316245.39</v>
      </c>
      <c r="N60" s="42">
        <f t="shared" si="14"/>
        <v>150512.92</v>
      </c>
      <c r="O60" s="34">
        <f t="shared" si="14"/>
        <v>5375049.67</v>
      </c>
      <c r="Q60"/>
    </row>
    <row r="61" spans="1:18" ht="18.75" customHeight="1">
      <c r="A61" s="26" t="s">
        <v>54</v>
      </c>
      <c r="B61" s="42">
        <v>643606.49</v>
      </c>
      <c r="C61" s="42">
        <v>393697.27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1037303.76</v>
      </c>
      <c r="P61"/>
      <c r="Q61"/>
      <c r="R61" s="41"/>
    </row>
    <row r="62" spans="1:16" ht="18.75" customHeight="1">
      <c r="A62" s="26" t="s">
        <v>55</v>
      </c>
      <c r="B62" s="42">
        <v>136901.58</v>
      </c>
      <c r="C62" s="42">
        <v>156181.87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293083.44999999995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512093.88</v>
      </c>
      <c r="E63" s="43">
        <v>0</v>
      </c>
      <c r="F63" s="43">
        <v>0</v>
      </c>
      <c r="G63" s="43">
        <v>0</v>
      </c>
      <c r="H63" s="42">
        <v>157722.98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669816.86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152691.27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152691.27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496781.18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496781.18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664528.66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664528.66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514347.26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514347.26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492778.76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492778.76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310938.77</v>
      </c>
      <c r="L69" s="29">
        <v>276021.39</v>
      </c>
      <c r="M69" s="43">
        <v>0</v>
      </c>
      <c r="N69" s="43">
        <v>0</v>
      </c>
      <c r="O69" s="34">
        <f t="shared" si="15"/>
        <v>586960.16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316245.39</v>
      </c>
      <c r="N70" s="43">
        <v>0</v>
      </c>
      <c r="O70" s="34">
        <f t="shared" si="15"/>
        <v>316245.39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150512.92</v>
      </c>
      <c r="O71" s="46">
        <f t="shared" si="15"/>
        <v>150512.92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2023-11-22T21:34:27Z</dcterms:modified>
  <cp:category/>
  <cp:version/>
  <cp:contentType/>
  <cp:contentStatus/>
</cp:coreProperties>
</file>