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<sst xmlns="http://schemas.openxmlformats.org/spreadsheetml/2006/main" count="89" uniqueCount="86">
  <si>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</si>
  <si>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</si>
  <si>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</si>
  <si>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</si>
  <si>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</si>
  <si>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</si>
  <si>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</si>
  <si>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</si>
  <si>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</si>
  <si>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</si>
  <si>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</si>
  <si>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</si>
  <si>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</si>
  <si>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</si>
  <si>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</si>
  <si>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</si>
  <si>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</si>
  <si>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</si>
  <si>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</si>
  <si>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</si>
  <si>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</si>
  <si>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</si>
  <si>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</si>
  <si>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</si>
  <si>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</si>
  <si>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</si>
  <si>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</si>
  <si>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</si>
  <si>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</si>
  <si>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</si>
  <si>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</si>
  <si>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</si>
  <si>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</si>
  <si>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</si>
  <si>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</si>
  <si>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</si>
  <si>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</si>
  <si>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</si>
  <si>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</si>
  <si>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</si>
  <si>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</si>
  <si>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</si>
  <si>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</si>
  <si>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</si>
  <si>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</si>
  <si>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</si>
  <si>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</si>
  <si>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</si>
  <si>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</si>
  <si>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</si>
  <si>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</si>
  <si>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</si>
  <si>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</si>
  <si>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</si>
  <si>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</si>
  <si>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</si>
  <si>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</si>
  <si>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</si>
  <si>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</si>
  <si>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</si>
  <si>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</si>
  <si>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</si>
  <si>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</si>
  <si>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</si>
  <si>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</si>
  <si>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</si>
  <si>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</si>
  <si>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</si>
  <si>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</si>
  <si>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</si>
  <si>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</si>
  <si>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</si>
  <si>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</si>
  <si>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</si>
  <si>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</si>
  <si>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</si>
  <si>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</si>
  <si>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</si>
  <si>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</si>
  <si>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</si>
  <si>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</si>
  <si>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</si>
  <si>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</si>
  <si>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</si>
  <si>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08/11/23 - VENCIMENTO 16/11/23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</si>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</sst>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426063</v>
      </c>
      <c r="C7" s="9">
        <f t="shared" si="0"/>
        <v>288759</v>
      </c>
      <c r="D7" s="9">
        <f t="shared" si="0"/>
        <v>257414</v>
      </c>
      <c r="E7" s="9">
        <f t="shared" si="0"/>
        <v>75183</v>
      </c>
      <c r="F7" s="9">
        <f t="shared" si="0"/>
        <v>246862</v>
      </c>
      <c r="G7" s="9">
        <f t="shared" si="0"/>
        <v>408438</v>
      </c>
      <c r="H7" s="9">
        <f t="shared" si="0"/>
        <v>54032</v>
      </c>
      <c r="I7" s="9">
        <f t="shared" si="0"/>
        <v>314313</v>
      </c>
      <c r="J7" s="9">
        <f t="shared" si="0"/>
        <v>232935</v>
      </c>
      <c r="K7" s="9">
        <f t="shared" si="0"/>
        <v>375296</v>
      </c>
      <c r="L7" s="9">
        <f t="shared" si="0"/>
        <v>283600</v>
      </c>
      <c r="M7" s="9">
        <f t="shared" si="0"/>
        <v>143171</v>
      </c>
      <c r="N7" s="9">
        <f t="shared" si="0"/>
        <v>92983</v>
      </c>
      <c r="O7" s="9">
        <f t="shared" si="0"/>
        <v>3199049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9937</v>
      </c>
      <c r="C8" s="11">
        <f t="shared" si="1"/>
        <v>9972</v>
      </c>
      <c r="D8" s="11">
        <f t="shared" si="1"/>
        <v>5647</v>
      </c>
      <c r="E8" s="11">
        <f t="shared" si="1"/>
        <v>1913</v>
      </c>
      <c r="F8" s="11">
        <f t="shared" si="1"/>
        <v>6454</v>
      </c>
      <c r="G8" s="11">
        <f t="shared" si="1"/>
        <v>12430</v>
      </c>
      <c r="H8" s="11">
        <f t="shared" si="1"/>
        <v>1942</v>
      </c>
      <c r="I8" s="11">
        <f t="shared" si="1"/>
        <v>13692</v>
      </c>
      <c r="J8" s="11">
        <f t="shared" si="1"/>
        <v>7926</v>
      </c>
      <c r="K8" s="11">
        <f t="shared" si="1"/>
        <v>5227</v>
      </c>
      <c r="L8" s="11">
        <f t="shared" si="1"/>
        <v>3986</v>
      </c>
      <c r="M8" s="11">
        <f t="shared" si="1"/>
        <v>5706</v>
      </c>
      <c r="N8" s="11">
        <f t="shared" si="1"/>
        <v>3803</v>
      </c>
      <c r="O8" s="11">
        <f t="shared" si="1"/>
        <v>88635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9937</v>
      </c>
      <c r="C9" s="11">
        <v>9972</v>
      </c>
      <c r="D9" s="11">
        <v>5647</v>
      </c>
      <c r="E9" s="11">
        <v>1913</v>
      </c>
      <c r="F9" s="11">
        <v>6454</v>
      </c>
      <c r="G9" s="11">
        <v>12430</v>
      </c>
      <c r="H9" s="11">
        <v>1942</v>
      </c>
      <c r="I9" s="11">
        <v>13692</v>
      </c>
      <c r="J9" s="11">
        <v>7926</v>
      </c>
      <c r="K9" s="11">
        <v>5227</v>
      </c>
      <c r="L9" s="11">
        <v>3985</v>
      </c>
      <c r="M9" s="11">
        <v>5706</v>
      </c>
      <c r="N9" s="11">
        <v>3785</v>
      </c>
      <c r="O9" s="11">
        <f>SUM(B9:N9)</f>
        <v>88616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18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416126</v>
      </c>
      <c r="C11" s="13">
        <v>278787</v>
      </c>
      <c r="D11" s="13">
        <v>251767</v>
      </c>
      <c r="E11" s="13">
        <v>73270</v>
      </c>
      <c r="F11" s="13">
        <v>240408</v>
      </c>
      <c r="G11" s="13">
        <v>396008</v>
      </c>
      <c r="H11" s="13">
        <v>52090</v>
      </c>
      <c r="I11" s="13">
        <v>300621</v>
      </c>
      <c r="J11" s="13">
        <v>225009</v>
      </c>
      <c r="K11" s="13">
        <v>370069</v>
      </c>
      <c r="L11" s="13">
        <v>279614</v>
      </c>
      <c r="M11" s="13">
        <v>137465</v>
      </c>
      <c r="N11" s="13">
        <v>89180</v>
      </c>
      <c r="O11" s="11">
        <f>SUM(B11:N11)</f>
        <v>3110414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32246</v>
      </c>
      <c r="C12" s="13">
        <v>26739</v>
      </c>
      <c r="D12" s="13">
        <v>21213</v>
      </c>
      <c r="E12" s="13">
        <v>8844</v>
      </c>
      <c r="F12" s="13">
        <v>23704</v>
      </c>
      <c r="G12" s="13">
        <v>41530</v>
      </c>
      <c r="H12" s="13">
        <v>5844</v>
      </c>
      <c r="I12" s="13">
        <v>31117</v>
      </c>
      <c r="J12" s="13">
        <v>21130</v>
      </c>
      <c r="K12" s="13">
        <v>27523</v>
      </c>
      <c r="L12" s="13">
        <v>20825</v>
      </c>
      <c r="M12" s="13">
        <v>7491</v>
      </c>
      <c r="N12" s="13">
        <v>4125</v>
      </c>
      <c r="O12" s="11">
        <f>SUM(B12:N12)</f>
        <v>272331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383880</v>
      </c>
      <c r="C13" s="15">
        <f t="shared" si="2"/>
        <v>252048</v>
      </c>
      <c r="D13" s="15">
        <f t="shared" si="2"/>
        <v>230554</v>
      </c>
      <c r="E13" s="15">
        <f t="shared" si="2"/>
        <v>64426</v>
      </c>
      <c r="F13" s="15">
        <f t="shared" si="2"/>
        <v>216704</v>
      </c>
      <c r="G13" s="15">
        <f t="shared" si="2"/>
        <v>354478</v>
      </c>
      <c r="H13" s="15">
        <f t="shared" si="2"/>
        <v>46246</v>
      </c>
      <c r="I13" s="15">
        <f t="shared" si="2"/>
        <v>269504</v>
      </c>
      <c r="J13" s="15">
        <f t="shared" si="2"/>
        <v>203879</v>
      </c>
      <c r="K13" s="15">
        <f t="shared" si="2"/>
        <v>342546</v>
      </c>
      <c r="L13" s="15">
        <f t="shared" si="2"/>
        <v>258789</v>
      </c>
      <c r="M13" s="15">
        <f t="shared" si="2"/>
        <v>129974</v>
      </c>
      <c r="N13" s="15">
        <f t="shared" si="2"/>
        <v>85055</v>
      </c>
      <c r="O13" s="11">
        <f>SUM(B13:N13)</f>
        <v>2838083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1.17250371256606</v>
      </c>
      <c r="C18" s="19">
        <v>1.223580137228258</v>
      </c>
      <c r="D18" s="19">
        <v>1.375650062517215</v>
      </c>
      <c r="E18" s="19">
        <v>0.837706663516043</v>
      </c>
      <c r="F18" s="19">
        <v>1.349137228566311</v>
      </c>
      <c r="G18" s="19">
        <v>1.385645275018075</v>
      </c>
      <c r="H18" s="19">
        <v>1.502050775160475</v>
      </c>
      <c r="I18" s="19">
        <v>1.154146136209819</v>
      </c>
      <c r="J18" s="19">
        <v>1.336196820551388</v>
      </c>
      <c r="K18" s="19">
        <v>1.142574094683061</v>
      </c>
      <c r="L18" s="19">
        <v>1.191033901135321</v>
      </c>
      <c r="M18" s="19">
        <v>1.185141382116187</v>
      </c>
      <c r="N18" s="19">
        <v>1.039493836449602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SUM(B21:B30)</f>
        <v>1608170.7699999998</v>
      </c>
      <c r="C20" s="24">
        <f aca="true" t="shared" si="3" ref="C20:O20">SUM(C21:C30)</f>
        <v>1150138.53</v>
      </c>
      <c r="D20" s="24">
        <f t="shared" si="3"/>
        <v>997263.13</v>
      </c>
      <c r="E20" s="24">
        <f t="shared" si="3"/>
        <v>310963.67999999993</v>
      </c>
      <c r="F20" s="24">
        <f t="shared" si="3"/>
        <v>1104192.3</v>
      </c>
      <c r="G20" s="24">
        <f t="shared" si="3"/>
        <v>1555293.54</v>
      </c>
      <c r="H20" s="24">
        <f t="shared" si="3"/>
        <v>313055.13999999996</v>
      </c>
      <c r="I20" s="24">
        <f t="shared" si="3"/>
        <v>1191792.89</v>
      </c>
      <c r="J20" s="24">
        <f t="shared" si="3"/>
        <v>1014748.1900000001</v>
      </c>
      <c r="K20" s="24">
        <f t="shared" si="3"/>
        <v>1372437.89</v>
      </c>
      <c r="L20" s="24">
        <f t="shared" si="3"/>
        <v>1234347.89</v>
      </c>
      <c r="M20" s="24">
        <f t="shared" si="3"/>
        <v>699414.8800000001</v>
      </c>
      <c r="N20" s="24">
        <f t="shared" si="3"/>
        <v>357182.24000000005</v>
      </c>
      <c r="O20" s="24">
        <f t="shared" si="3"/>
        <v>12909001.070000002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1257737.98</v>
      </c>
      <c r="C21" s="28">
        <f aca="true" t="shared" si="4" ref="C21:N21">ROUND((C15+C16)*C7,2)</f>
        <v>880599.45</v>
      </c>
      <c r="D21" s="28">
        <f t="shared" si="4"/>
        <v>688453.74</v>
      </c>
      <c r="E21" s="28">
        <f t="shared" si="4"/>
        <v>343511.13</v>
      </c>
      <c r="F21" s="28">
        <f t="shared" si="4"/>
        <v>765247.51</v>
      </c>
      <c r="G21" s="28">
        <f t="shared" si="4"/>
        <v>1041761.96</v>
      </c>
      <c r="H21" s="28">
        <f t="shared" si="4"/>
        <v>185037.99</v>
      </c>
      <c r="I21" s="28">
        <f t="shared" si="4"/>
        <v>951771.2</v>
      </c>
      <c r="J21" s="28">
        <f t="shared" si="4"/>
        <v>709450.13</v>
      </c>
      <c r="K21" s="28">
        <f t="shared" si="4"/>
        <v>1080439.65</v>
      </c>
      <c r="L21" s="28">
        <f t="shared" si="4"/>
        <v>929640.8</v>
      </c>
      <c r="M21" s="28">
        <f t="shared" si="4"/>
        <v>541544.31</v>
      </c>
      <c r="N21" s="28">
        <f t="shared" si="4"/>
        <v>317695.02</v>
      </c>
      <c r="O21" s="28">
        <f aca="true" t="shared" si="5" ref="O21:O30">SUM(B21:N21)</f>
        <v>9692890.870000001</v>
      </c>
    </row>
    <row r="22" spans="1:23" ht="18.75" customHeight="1">
      <c r="A22" s="26" t="s">
        <v>33</v>
      </c>
      <c r="B22" s="28">
        <f>IF(B18&lt;&gt;0,ROUND((B18-1)*B21,2),0)</f>
        <v>216964.47</v>
      </c>
      <c r="C22" s="28">
        <f aca="true" t="shared" si="6" ref="C22:N22">IF(C18&lt;&gt;0,ROUND((C18-1)*C21,2),0)</f>
        <v>196884.55</v>
      </c>
      <c r="D22" s="28">
        <f t="shared" si="6"/>
        <v>258617.69</v>
      </c>
      <c r="E22" s="28">
        <f t="shared" si="6"/>
        <v>-55749.57</v>
      </c>
      <c r="F22" s="28">
        <f t="shared" si="6"/>
        <v>267176.39</v>
      </c>
      <c r="G22" s="28">
        <f t="shared" si="6"/>
        <v>401750.58</v>
      </c>
      <c r="H22" s="28">
        <f t="shared" si="6"/>
        <v>92898.47</v>
      </c>
      <c r="I22" s="28">
        <f t="shared" si="6"/>
        <v>146711.85</v>
      </c>
      <c r="J22" s="28">
        <f t="shared" si="6"/>
        <v>238514.88</v>
      </c>
      <c r="K22" s="28">
        <f t="shared" si="6"/>
        <v>154042.7</v>
      </c>
      <c r="L22" s="28">
        <f t="shared" si="6"/>
        <v>177592.91</v>
      </c>
      <c r="M22" s="28">
        <f t="shared" si="6"/>
        <v>100262.26</v>
      </c>
      <c r="N22" s="28">
        <f t="shared" si="6"/>
        <v>12547</v>
      </c>
      <c r="O22" s="28">
        <f t="shared" si="5"/>
        <v>2208214.1799999997</v>
      </c>
      <c r="W22" s="51"/>
    </row>
    <row r="23" spans="1:15" ht="18.75" customHeight="1">
      <c r="A23" s="26" t="s">
        <v>34</v>
      </c>
      <c r="B23" s="28">
        <v>67140.12</v>
      </c>
      <c r="C23" s="28">
        <v>42995.38</v>
      </c>
      <c r="D23" s="28">
        <v>30737.07</v>
      </c>
      <c r="E23" s="28">
        <v>11904.92</v>
      </c>
      <c r="F23" s="28">
        <v>40569.14</v>
      </c>
      <c r="G23" s="28">
        <v>65494.82</v>
      </c>
      <c r="H23" s="28">
        <v>7980.1</v>
      </c>
      <c r="I23" s="28">
        <v>45792.06</v>
      </c>
      <c r="J23" s="28">
        <v>36554</v>
      </c>
      <c r="K23" s="28">
        <v>57915.02</v>
      </c>
      <c r="L23" s="28">
        <v>52135.4</v>
      </c>
      <c r="M23" s="28">
        <v>25572.99</v>
      </c>
      <c r="N23" s="28">
        <v>15988.37</v>
      </c>
      <c r="O23" s="28">
        <f t="shared" si="5"/>
        <v>500779.39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1184.59</v>
      </c>
      <c r="C26" s="28">
        <v>861.01</v>
      </c>
      <c r="D26" s="28">
        <v>751.27</v>
      </c>
      <c r="E26" s="28">
        <v>230.73</v>
      </c>
      <c r="F26" s="28">
        <v>824.43</v>
      </c>
      <c r="G26" s="28">
        <v>1156.45</v>
      </c>
      <c r="H26" s="28">
        <v>219.47</v>
      </c>
      <c r="I26" s="28">
        <v>880.7</v>
      </c>
      <c r="J26" s="28">
        <v>756.9</v>
      </c>
      <c r="K26" s="28">
        <v>1018.57</v>
      </c>
      <c r="L26" s="28">
        <v>911.65</v>
      </c>
      <c r="M26" s="28">
        <v>512.1</v>
      </c>
      <c r="N26" s="28">
        <v>270.09</v>
      </c>
      <c r="O26" s="28">
        <f t="shared" si="5"/>
        <v>9577.96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677.57</v>
      </c>
      <c r="K27" s="28">
        <v>877.59</v>
      </c>
      <c r="L27" s="28">
        <v>778.99</v>
      </c>
      <c r="M27" s="28">
        <v>440.92</v>
      </c>
      <c r="N27" s="28">
        <v>231.02</v>
      </c>
      <c r="O27" s="28">
        <f t="shared" si="5"/>
        <v>8157.57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59973.46</v>
      </c>
      <c r="C29" s="28">
        <v>24014.26</v>
      </c>
      <c r="D29" s="28">
        <v>15886.92</v>
      </c>
      <c r="E29" s="28">
        <v>8935.82</v>
      </c>
      <c r="F29" s="28">
        <v>27552.18</v>
      </c>
      <c r="G29" s="28">
        <v>41962.15</v>
      </c>
      <c r="H29" s="28">
        <v>24842.19</v>
      </c>
      <c r="I29" s="28">
        <v>41933.63</v>
      </c>
      <c r="J29" s="28">
        <v>26647.01</v>
      </c>
      <c r="K29" s="28">
        <v>41139.43</v>
      </c>
      <c r="L29" s="28">
        <v>41078.72</v>
      </c>
      <c r="M29" s="28">
        <v>29047.61</v>
      </c>
      <c r="N29" s="28">
        <v>8513.94</v>
      </c>
      <c r="O29" s="28">
        <f t="shared" si="5"/>
        <v>391527.32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34772.48</v>
      </c>
      <c r="L30" s="28">
        <v>30017.05</v>
      </c>
      <c r="M30" s="28">
        <v>0</v>
      </c>
      <c r="N30" s="28">
        <v>0</v>
      </c>
      <c r="O30" s="28">
        <f t="shared" si="5"/>
        <v>64789.53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-1368222.8</v>
      </c>
      <c r="C32" s="28">
        <f aca="true" t="shared" si="7" ref="C32:O32">+C33+C35+C48+C49+C50+C55-C56</f>
        <v>-1022126.8</v>
      </c>
      <c r="D32" s="28">
        <f t="shared" si="7"/>
        <v>-73096.8</v>
      </c>
      <c r="E32" s="28">
        <f t="shared" si="7"/>
        <v>-22667.2</v>
      </c>
      <c r="F32" s="28">
        <f t="shared" si="7"/>
        <v>-77147.6</v>
      </c>
      <c r="G32" s="28">
        <f t="shared" si="7"/>
        <v>-110192</v>
      </c>
      <c r="H32" s="28">
        <f t="shared" si="7"/>
        <v>-17794.8</v>
      </c>
      <c r="I32" s="28">
        <f t="shared" si="7"/>
        <v>-89919.8</v>
      </c>
      <c r="J32" s="28">
        <f t="shared" si="7"/>
        <v>-73874.4</v>
      </c>
      <c r="K32" s="28">
        <f t="shared" si="7"/>
        <v>-84248.8</v>
      </c>
      <c r="L32" s="28">
        <f t="shared" si="7"/>
        <v>-74534</v>
      </c>
      <c r="M32" s="28">
        <f t="shared" si="7"/>
        <v>-52356.4</v>
      </c>
      <c r="N32" s="28">
        <f t="shared" si="7"/>
        <v>-29404</v>
      </c>
      <c r="O32" s="28">
        <f t="shared" si="7"/>
        <v>-3095585.4</v>
      </c>
    </row>
    <row r="33" spans="1:15" ht="18.75" customHeight="1">
      <c r="A33" s="26" t="s">
        <v>38</v>
      </c>
      <c r="B33" s="29">
        <f>+B34</f>
        <v>-43722.8</v>
      </c>
      <c r="C33" s="29">
        <f>+C34</f>
        <v>-43876.8</v>
      </c>
      <c r="D33" s="29">
        <f aca="true" t="shared" si="8" ref="D33:O33">+D34</f>
        <v>-24846.8</v>
      </c>
      <c r="E33" s="29">
        <f t="shared" si="8"/>
        <v>-8417.2</v>
      </c>
      <c r="F33" s="29">
        <f t="shared" si="8"/>
        <v>-28397.6</v>
      </c>
      <c r="G33" s="29">
        <f t="shared" si="8"/>
        <v>-54692</v>
      </c>
      <c r="H33" s="29">
        <f t="shared" si="8"/>
        <v>-8544.8</v>
      </c>
      <c r="I33" s="29">
        <f t="shared" si="8"/>
        <v>-60244.8</v>
      </c>
      <c r="J33" s="29">
        <f t="shared" si="8"/>
        <v>-34874.4</v>
      </c>
      <c r="K33" s="29">
        <f t="shared" si="8"/>
        <v>-22998.8</v>
      </c>
      <c r="L33" s="29">
        <f t="shared" si="8"/>
        <v>-17534</v>
      </c>
      <c r="M33" s="29">
        <f t="shared" si="8"/>
        <v>-25106.4</v>
      </c>
      <c r="N33" s="29">
        <f t="shared" si="8"/>
        <v>-16654</v>
      </c>
      <c r="O33" s="29">
        <f t="shared" si="8"/>
        <v>-389910.4</v>
      </c>
    </row>
    <row r="34" spans="1:26" ht="18.75" customHeight="1">
      <c r="A34" s="27" t="s">
        <v>39</v>
      </c>
      <c r="B34" s="16">
        <f>ROUND((-B9)*$G$3,2)</f>
        <v>-43722.8</v>
      </c>
      <c r="C34" s="16">
        <f aca="true" t="shared" si="9" ref="C34:N34">ROUND((-C9)*$G$3,2)</f>
        <v>-43876.8</v>
      </c>
      <c r="D34" s="16">
        <f t="shared" si="9"/>
        <v>-24846.8</v>
      </c>
      <c r="E34" s="16">
        <f t="shared" si="9"/>
        <v>-8417.2</v>
      </c>
      <c r="F34" s="16">
        <f t="shared" si="9"/>
        <v>-28397.6</v>
      </c>
      <c r="G34" s="16">
        <f t="shared" si="9"/>
        <v>-54692</v>
      </c>
      <c r="H34" s="16">
        <f t="shared" si="9"/>
        <v>-8544.8</v>
      </c>
      <c r="I34" s="16">
        <f t="shared" si="9"/>
        <v>-60244.8</v>
      </c>
      <c r="J34" s="16">
        <f t="shared" si="9"/>
        <v>-34874.4</v>
      </c>
      <c r="K34" s="16">
        <f t="shared" si="9"/>
        <v>-22998.8</v>
      </c>
      <c r="L34" s="16">
        <f t="shared" si="9"/>
        <v>-17534</v>
      </c>
      <c r="M34" s="16">
        <f t="shared" si="9"/>
        <v>-25106.4</v>
      </c>
      <c r="N34" s="16">
        <f t="shared" si="9"/>
        <v>-16654</v>
      </c>
      <c r="O34" s="30">
        <f aca="true" t="shared" si="10" ref="O34:O56">SUM(B34:N34)</f>
        <v>-389910.4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-1324500</v>
      </c>
      <c r="C35" s="29">
        <f aca="true" t="shared" si="11" ref="C35:O35">SUM(C36:C46)</f>
        <v>-978250</v>
      </c>
      <c r="D35" s="29">
        <f t="shared" si="11"/>
        <v>-48250</v>
      </c>
      <c r="E35" s="29">
        <f t="shared" si="11"/>
        <v>-14250</v>
      </c>
      <c r="F35" s="29">
        <f t="shared" si="11"/>
        <v>-48750</v>
      </c>
      <c r="G35" s="29">
        <f t="shared" si="11"/>
        <v>-55500</v>
      </c>
      <c r="H35" s="29">
        <f t="shared" si="11"/>
        <v>-9250</v>
      </c>
      <c r="I35" s="29">
        <f t="shared" si="11"/>
        <v>-29675</v>
      </c>
      <c r="J35" s="29">
        <f t="shared" si="11"/>
        <v>-39000</v>
      </c>
      <c r="K35" s="29">
        <f t="shared" si="11"/>
        <v>-61250</v>
      </c>
      <c r="L35" s="29">
        <f t="shared" si="11"/>
        <v>-57000</v>
      </c>
      <c r="M35" s="29">
        <f t="shared" si="11"/>
        <v>-27250</v>
      </c>
      <c r="N35" s="29">
        <f t="shared" si="11"/>
        <v>-12750</v>
      </c>
      <c r="O35" s="29">
        <f t="shared" si="11"/>
        <v>-2705675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-1324500</v>
      </c>
      <c r="C42" s="31">
        <v>-978250</v>
      </c>
      <c r="D42" s="31">
        <v>-48250</v>
      </c>
      <c r="E42" s="31">
        <v>-14250</v>
      </c>
      <c r="F42" s="31">
        <v>-48750</v>
      </c>
      <c r="G42" s="31">
        <v>-55500</v>
      </c>
      <c r="H42" s="31">
        <v>-9250</v>
      </c>
      <c r="I42" s="31">
        <v>-29675</v>
      </c>
      <c r="J42" s="31">
        <v>-39000</v>
      </c>
      <c r="K42" s="31">
        <v>-1150250</v>
      </c>
      <c r="L42" s="31">
        <v>-1047000</v>
      </c>
      <c r="M42" s="31">
        <v>-27250</v>
      </c>
      <c r="N42" s="31">
        <v>-12750</v>
      </c>
      <c r="O42" s="31">
        <f t="shared" si="10"/>
        <v>-4784675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239947.96999999974</v>
      </c>
      <c r="C54" s="34">
        <f aca="true" t="shared" si="13" ref="C54:N54">+C20+C32</f>
        <v>128011.72999999998</v>
      </c>
      <c r="D54" s="34">
        <f t="shared" si="13"/>
        <v>924166.33</v>
      </c>
      <c r="E54" s="34">
        <f t="shared" si="13"/>
        <v>288296.4799999999</v>
      </c>
      <c r="F54" s="34">
        <f t="shared" si="13"/>
        <v>1027044.7000000001</v>
      </c>
      <c r="G54" s="34">
        <f t="shared" si="13"/>
        <v>1445101.54</v>
      </c>
      <c r="H54" s="34">
        <f t="shared" si="13"/>
        <v>295260.33999999997</v>
      </c>
      <c r="I54" s="34">
        <f t="shared" si="13"/>
        <v>1101873.0899999999</v>
      </c>
      <c r="J54" s="34">
        <f t="shared" si="13"/>
        <v>940873.79</v>
      </c>
      <c r="K54" s="34">
        <f t="shared" si="13"/>
        <v>1288189.0899999999</v>
      </c>
      <c r="L54" s="34">
        <f t="shared" si="13"/>
        <v>1159813.89</v>
      </c>
      <c r="M54" s="34">
        <f t="shared" si="13"/>
        <v>647058.4800000001</v>
      </c>
      <c r="N54" s="34">
        <f t="shared" si="13"/>
        <v>327778.24000000005</v>
      </c>
      <c r="O54" s="34">
        <f>SUM(B54:N54)</f>
        <v>9813415.67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239947.96</v>
      </c>
      <c r="C60" s="42">
        <f t="shared" si="14"/>
        <v>128011.72</v>
      </c>
      <c r="D60" s="42">
        <f t="shared" si="14"/>
        <v>924166.33</v>
      </c>
      <c r="E60" s="42">
        <f t="shared" si="14"/>
        <v>288296.48</v>
      </c>
      <c r="F60" s="42">
        <f t="shared" si="14"/>
        <v>1027044.71</v>
      </c>
      <c r="G60" s="42">
        <f t="shared" si="14"/>
        <v>1445101.54</v>
      </c>
      <c r="H60" s="42">
        <f t="shared" si="14"/>
        <v>295260.33</v>
      </c>
      <c r="I60" s="42">
        <f t="shared" si="14"/>
        <v>1101873.08</v>
      </c>
      <c r="J60" s="42">
        <f t="shared" si="14"/>
        <v>940873.79</v>
      </c>
      <c r="K60" s="42">
        <f t="shared" si="14"/>
        <v>1288189.1</v>
      </c>
      <c r="L60" s="42">
        <f t="shared" si="14"/>
        <v>1159813.89</v>
      </c>
      <c r="M60" s="42">
        <f t="shared" si="14"/>
        <v>647058.48</v>
      </c>
      <c r="N60" s="42">
        <f t="shared" si="14"/>
        <v>327778.23</v>
      </c>
      <c r="O60" s="34">
        <f t="shared" si="14"/>
        <v>9813415.64</v>
      </c>
      <c r="Q60"/>
    </row>
    <row r="61" spans="1:18" ht="18.75" customHeight="1">
      <c r="A61" s="26" t="s">
        <v>54</v>
      </c>
      <c r="B61" s="42">
        <v>205752.8</v>
      </c>
      <c r="C61" s="42">
        <v>97124.47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302877.27</v>
      </c>
      <c r="P61"/>
      <c r="Q61"/>
      <c r="R61" s="41"/>
    </row>
    <row r="62" spans="1:16" ht="18.75" customHeight="1">
      <c r="A62" s="26" t="s">
        <v>55</v>
      </c>
      <c r="B62" s="42">
        <v>34195.16</v>
      </c>
      <c r="C62" s="42">
        <v>30887.25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65082.41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924166.33</v>
      </c>
      <c r="E63" s="43">
        <v>0</v>
      </c>
      <c r="F63" s="43">
        <v>0</v>
      </c>
      <c r="G63" s="43">
        <v>0</v>
      </c>
      <c r="H63" s="42">
        <v>295260.33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1219426.66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288296.48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288296.48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1027044.71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1027044.71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1445101.54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1445101.54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1101873.08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1101873.08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940873.79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940873.79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1288189.1</v>
      </c>
      <c r="L69" s="29">
        <v>1159813.89</v>
      </c>
      <c r="M69" s="43">
        <v>0</v>
      </c>
      <c r="N69" s="43">
        <v>0</v>
      </c>
      <c r="O69" s="34">
        <f t="shared" si="15"/>
        <v>2448002.99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647058.48</v>
      </c>
      <c r="N70" s="43">
        <v>0</v>
      </c>
      <c r="O70" s="34">
        <f t="shared" si="15"/>
        <v>647058.48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327778.23</v>
      </c>
      <c r="O71" s="46">
        <f t="shared" si="15"/>
        <v>327778.23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2023-11-16T12:15:28Z</dcterms:modified>
  <cp:category/>
  <cp:version/>
  <cp:contentType/>
  <cp:contentStatus/>
</cp:coreProperties>
</file>